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5.115\licitaciones\AÑO 2020\LICITACIONES\PROCEDIMIENTO DE URGENCIA\PU-04-2020\"/>
    </mc:Choice>
  </mc:AlternateContent>
  <bookViews>
    <workbookView xWindow="0" yWindow="0" windowWidth="23250" windowHeight="12360" tabRatio="599"/>
  </bookViews>
  <sheets>
    <sheet name="Cuadro completo por Municipio" sheetId="1" r:id="rId1"/>
    <sheet name="Hoja 1" sheetId="2" r:id="rId2"/>
  </sheets>
  <definedNames>
    <definedName name="_xlnm.Print_Titles" localSheetId="0">'Cuadro completo por Municipio'!$1:$7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2" i="1" l="1"/>
  <c r="R228" i="1"/>
  <c r="R227" i="1"/>
  <c r="R226" i="1"/>
  <c r="R225" i="1"/>
  <c r="R224" i="1"/>
  <c r="R223" i="1"/>
  <c r="R222" i="1"/>
  <c r="R219" i="1"/>
  <c r="R218" i="1"/>
  <c r="R217" i="1"/>
  <c r="R214" i="1"/>
  <c r="R213" i="1"/>
  <c r="R212" i="1"/>
  <c r="R209" i="1"/>
  <c r="R208" i="1"/>
  <c r="R207" i="1"/>
  <c r="R206" i="1"/>
  <c r="R205" i="1"/>
  <c r="R204" i="1"/>
  <c r="R203" i="1"/>
  <c r="R202" i="1"/>
  <c r="R201" i="1"/>
  <c r="R200" i="1"/>
  <c r="R197" i="1"/>
  <c r="R196" i="1"/>
  <c r="R195" i="1"/>
  <c r="R194" i="1"/>
  <c r="R191" i="1"/>
  <c r="R190" i="1"/>
  <c r="R189" i="1"/>
  <c r="R188" i="1"/>
  <c r="R187" i="1"/>
  <c r="R186" i="1"/>
  <c r="R183" i="1"/>
  <c r="R182" i="1"/>
  <c r="R181" i="1"/>
  <c r="R180" i="1"/>
  <c r="R179" i="1"/>
  <c r="R178" i="1"/>
  <c r="R175" i="1"/>
  <c r="R174" i="1"/>
  <c r="R173" i="1"/>
  <c r="R170" i="1"/>
  <c r="R169" i="1"/>
  <c r="R168" i="1"/>
  <c r="R167" i="1"/>
  <c r="R166" i="1"/>
  <c r="R165" i="1"/>
  <c r="R164" i="1"/>
  <c r="R163" i="1"/>
  <c r="R160" i="1"/>
  <c r="R159" i="1"/>
  <c r="R158" i="1"/>
  <c r="R155" i="1"/>
  <c r="R154" i="1"/>
  <c r="R153" i="1"/>
  <c r="R152" i="1"/>
  <c r="R151" i="1"/>
  <c r="R150" i="1"/>
  <c r="R149" i="1"/>
  <c r="R148" i="1"/>
  <c r="R147" i="1"/>
  <c r="R144" i="1"/>
  <c r="R143" i="1"/>
  <c r="R142" i="1"/>
  <c r="R139" i="1"/>
  <c r="R138" i="1"/>
  <c r="R135" i="1"/>
  <c r="R134" i="1"/>
  <c r="R133" i="1"/>
  <c r="R132" i="1"/>
  <c r="R131" i="1"/>
  <c r="R128" i="1"/>
  <c r="R127" i="1"/>
  <c r="R126" i="1"/>
  <c r="R125" i="1"/>
  <c r="R124" i="1"/>
  <c r="R123" i="1"/>
  <c r="R120" i="1"/>
  <c r="R119" i="1"/>
  <c r="R118" i="1"/>
  <c r="R115" i="1"/>
  <c r="R114" i="1"/>
  <c r="R113" i="1"/>
  <c r="R112" i="1"/>
  <c r="R109" i="1"/>
  <c r="R108" i="1"/>
  <c r="R107" i="1"/>
  <c r="R106" i="1"/>
  <c r="R103" i="1"/>
  <c r="R102" i="1"/>
  <c r="R101" i="1"/>
  <c r="R98" i="1"/>
  <c r="R97" i="1"/>
  <c r="R94" i="1"/>
  <c r="R93" i="1"/>
  <c r="R92" i="1"/>
  <c r="R91" i="1"/>
  <c r="R90" i="1"/>
  <c r="R89" i="1"/>
  <c r="R86" i="1"/>
  <c r="R85" i="1"/>
  <c r="R84" i="1"/>
  <c r="R81" i="1"/>
  <c r="R80" i="1"/>
  <c r="R79" i="1"/>
  <c r="R76" i="1"/>
  <c r="R75" i="1"/>
  <c r="R74" i="1"/>
  <c r="R73" i="1"/>
  <c r="R72" i="1"/>
  <c r="R69" i="1"/>
  <c r="R68" i="1"/>
  <c r="R67" i="1"/>
  <c r="R66" i="1"/>
  <c r="R65" i="1"/>
  <c r="R64" i="1"/>
  <c r="R61" i="1"/>
  <c r="R60" i="1"/>
  <c r="R57" i="1"/>
  <c r="R56" i="1"/>
  <c r="R55" i="1"/>
  <c r="R54" i="1"/>
  <c r="R53" i="1"/>
  <c r="R52" i="1"/>
  <c r="R51" i="1"/>
  <c r="R48" i="1"/>
  <c r="R47" i="1"/>
  <c r="R46" i="1"/>
  <c r="R45" i="1"/>
  <c r="R44" i="1"/>
  <c r="R41" i="1"/>
  <c r="R40" i="1"/>
  <c r="R39" i="1"/>
  <c r="R38" i="1"/>
  <c r="R37" i="1"/>
  <c r="R36" i="1"/>
  <c r="R35" i="1"/>
  <c r="R34" i="1"/>
  <c r="R33" i="1"/>
  <c r="R32" i="1"/>
  <c r="R31" i="1"/>
  <c r="R28" i="1"/>
  <c r="R27" i="1"/>
  <c r="R26" i="1"/>
  <c r="R25" i="1"/>
  <c r="R24" i="1"/>
  <c r="R21" i="1"/>
  <c r="R20" i="1"/>
  <c r="R19" i="1"/>
  <c r="R18" i="1"/>
  <c r="R17" i="1"/>
  <c r="R16" i="1"/>
  <c r="R15" i="1"/>
  <c r="R14" i="1"/>
  <c r="R13" i="1"/>
  <c r="R12" i="1"/>
  <c r="R9" i="1"/>
  <c r="F228" i="1" l="1"/>
  <c r="N228" i="1" s="1"/>
  <c r="F227" i="1"/>
  <c r="N227" i="1" s="1"/>
  <c r="F226" i="1"/>
  <c r="N226" i="1" s="1"/>
  <c r="F225" i="1"/>
  <c r="N225" i="1" s="1"/>
  <c r="F224" i="1"/>
  <c r="N224" i="1" s="1"/>
  <c r="F223" i="1"/>
  <c r="N223" i="1" s="1"/>
  <c r="F222" i="1"/>
  <c r="N222" i="1" s="1"/>
  <c r="F219" i="1"/>
  <c r="N219" i="1" s="1"/>
  <c r="F218" i="1"/>
  <c r="N218" i="1" s="1"/>
  <c r="F217" i="1"/>
  <c r="N217" i="1" s="1"/>
  <c r="F214" i="1"/>
  <c r="N214" i="1" s="1"/>
  <c r="F213" i="1"/>
  <c r="N213" i="1" s="1"/>
  <c r="F212" i="1"/>
  <c r="N212" i="1" s="1"/>
  <c r="F209" i="1"/>
  <c r="N209" i="1" s="1"/>
  <c r="F208" i="1"/>
  <c r="N208" i="1" s="1"/>
  <c r="F207" i="1"/>
  <c r="N207" i="1" s="1"/>
  <c r="F206" i="1"/>
  <c r="N206" i="1" s="1"/>
  <c r="F205" i="1"/>
  <c r="N205" i="1" s="1"/>
  <c r="F204" i="1"/>
  <c r="N204" i="1" s="1"/>
  <c r="F203" i="1"/>
  <c r="N203" i="1" s="1"/>
  <c r="F202" i="1"/>
  <c r="N202" i="1" s="1"/>
  <c r="F201" i="1"/>
  <c r="N201" i="1" s="1"/>
  <c r="F200" i="1"/>
  <c r="N200" i="1" s="1"/>
  <c r="F197" i="1"/>
  <c r="N197" i="1" s="1"/>
  <c r="F196" i="1"/>
  <c r="N196" i="1" s="1"/>
  <c r="F195" i="1"/>
  <c r="N195" i="1" s="1"/>
  <c r="F194" i="1"/>
  <c r="N194" i="1" s="1"/>
  <c r="F191" i="1"/>
  <c r="N191" i="1" s="1"/>
  <c r="F190" i="1"/>
  <c r="N190" i="1" s="1"/>
  <c r="F189" i="1"/>
  <c r="N189" i="1" s="1"/>
  <c r="F188" i="1"/>
  <c r="N188" i="1" s="1"/>
  <c r="F187" i="1"/>
  <c r="N187" i="1" s="1"/>
  <c r="F186" i="1"/>
  <c r="N186" i="1" s="1"/>
  <c r="F183" i="1"/>
  <c r="N183" i="1" s="1"/>
  <c r="F182" i="1"/>
  <c r="N182" i="1" s="1"/>
  <c r="F181" i="1"/>
  <c r="N181" i="1" s="1"/>
  <c r="F180" i="1"/>
  <c r="N180" i="1" s="1"/>
  <c r="F179" i="1"/>
  <c r="N179" i="1" s="1"/>
  <c r="F178" i="1"/>
  <c r="N178" i="1" s="1"/>
  <c r="F175" i="1"/>
  <c r="N175" i="1" s="1"/>
  <c r="F174" i="1"/>
  <c r="N174" i="1" s="1"/>
  <c r="F173" i="1"/>
  <c r="N173" i="1" s="1"/>
  <c r="F170" i="1"/>
  <c r="N170" i="1" s="1"/>
  <c r="F169" i="1"/>
  <c r="N169" i="1" s="1"/>
  <c r="F168" i="1"/>
  <c r="N168" i="1" s="1"/>
  <c r="F167" i="1"/>
  <c r="N167" i="1" s="1"/>
  <c r="F166" i="1"/>
  <c r="N166" i="1" s="1"/>
  <c r="F165" i="1"/>
  <c r="N165" i="1" s="1"/>
  <c r="F164" i="1"/>
  <c r="N164" i="1" s="1"/>
  <c r="F163" i="1"/>
  <c r="N163" i="1" s="1"/>
  <c r="F160" i="1"/>
  <c r="N160" i="1" s="1"/>
  <c r="F159" i="1"/>
  <c r="N159" i="1" s="1"/>
  <c r="F158" i="1"/>
  <c r="N158" i="1" s="1"/>
  <c r="F155" i="1"/>
  <c r="N155" i="1" s="1"/>
  <c r="F154" i="1"/>
  <c r="N154" i="1" s="1"/>
  <c r="F153" i="1"/>
  <c r="N153" i="1" s="1"/>
  <c r="F152" i="1"/>
  <c r="N152" i="1" s="1"/>
  <c r="F151" i="1"/>
  <c r="N151" i="1" s="1"/>
  <c r="F150" i="1"/>
  <c r="N150" i="1" s="1"/>
  <c r="F149" i="1"/>
  <c r="N149" i="1" s="1"/>
  <c r="F148" i="1"/>
  <c r="N148" i="1" s="1"/>
  <c r="F147" i="1"/>
  <c r="N147" i="1" s="1"/>
  <c r="F144" i="1"/>
  <c r="N144" i="1" s="1"/>
  <c r="F143" i="1"/>
  <c r="N143" i="1" s="1"/>
  <c r="F142" i="1"/>
  <c r="N142" i="1" s="1"/>
  <c r="F139" i="1"/>
  <c r="N139" i="1" s="1"/>
  <c r="F138" i="1"/>
  <c r="N138" i="1" s="1"/>
  <c r="F135" i="1"/>
  <c r="N135" i="1" s="1"/>
  <c r="F134" i="1"/>
  <c r="N134" i="1" s="1"/>
  <c r="F133" i="1"/>
  <c r="N133" i="1" s="1"/>
  <c r="F132" i="1"/>
  <c r="N132" i="1" s="1"/>
  <c r="F131" i="1"/>
  <c r="N131" i="1" s="1"/>
  <c r="F128" i="1"/>
  <c r="N128" i="1" s="1"/>
  <c r="F127" i="1"/>
  <c r="N127" i="1" s="1"/>
  <c r="F126" i="1"/>
  <c r="N126" i="1" s="1"/>
  <c r="F125" i="1"/>
  <c r="N125" i="1" s="1"/>
  <c r="F124" i="1"/>
  <c r="N124" i="1" s="1"/>
  <c r="F123" i="1"/>
  <c r="N123" i="1" s="1"/>
  <c r="F120" i="1"/>
  <c r="N120" i="1" s="1"/>
  <c r="F119" i="1"/>
  <c r="N119" i="1" s="1"/>
  <c r="F118" i="1"/>
  <c r="N118" i="1" s="1"/>
  <c r="F115" i="1"/>
  <c r="N115" i="1" s="1"/>
  <c r="F114" i="1"/>
  <c r="N114" i="1" s="1"/>
  <c r="F113" i="1"/>
  <c r="N113" i="1" s="1"/>
  <c r="F112" i="1"/>
  <c r="N112" i="1" s="1"/>
  <c r="F109" i="1"/>
  <c r="N109" i="1" s="1"/>
  <c r="F108" i="1"/>
  <c r="N108" i="1" s="1"/>
  <c r="F107" i="1"/>
  <c r="N107" i="1" s="1"/>
  <c r="F106" i="1"/>
  <c r="N106" i="1" s="1"/>
  <c r="F103" i="1"/>
  <c r="N103" i="1" s="1"/>
  <c r="F102" i="1"/>
  <c r="N102" i="1" s="1"/>
  <c r="F101" i="1"/>
  <c r="N101" i="1" s="1"/>
  <c r="F98" i="1"/>
  <c r="N98" i="1" s="1"/>
  <c r="F97" i="1"/>
  <c r="N97" i="1" s="1"/>
  <c r="F94" i="1"/>
  <c r="N94" i="1" s="1"/>
  <c r="F93" i="1"/>
  <c r="N93" i="1" s="1"/>
  <c r="F92" i="1"/>
  <c r="N92" i="1" s="1"/>
  <c r="F91" i="1"/>
  <c r="N91" i="1" s="1"/>
  <c r="F90" i="1"/>
  <c r="N90" i="1" s="1"/>
  <c r="F89" i="1"/>
  <c r="N89" i="1" s="1"/>
  <c r="F86" i="1"/>
  <c r="N86" i="1" s="1"/>
  <c r="F85" i="1"/>
  <c r="N85" i="1" s="1"/>
  <c r="F84" i="1"/>
  <c r="N84" i="1" s="1"/>
  <c r="F81" i="1"/>
  <c r="N81" i="1" s="1"/>
  <c r="F80" i="1"/>
  <c r="N80" i="1" s="1"/>
  <c r="F79" i="1"/>
  <c r="N79" i="1" s="1"/>
  <c r="F76" i="1"/>
  <c r="N76" i="1" s="1"/>
  <c r="F75" i="1"/>
  <c r="N75" i="1" s="1"/>
  <c r="F74" i="1"/>
  <c r="N74" i="1" s="1"/>
  <c r="F73" i="1"/>
  <c r="N73" i="1" s="1"/>
  <c r="F72" i="1"/>
  <c r="N72" i="1" s="1"/>
  <c r="F69" i="1"/>
  <c r="N69" i="1" s="1"/>
  <c r="F68" i="1"/>
  <c r="N68" i="1" s="1"/>
  <c r="F67" i="1"/>
  <c r="N67" i="1" s="1"/>
  <c r="F66" i="1"/>
  <c r="N66" i="1" s="1"/>
  <c r="F65" i="1"/>
  <c r="N65" i="1" s="1"/>
  <c r="F64" i="1"/>
  <c r="N64" i="1" s="1"/>
  <c r="F61" i="1"/>
  <c r="N61" i="1" s="1"/>
  <c r="F60" i="1"/>
  <c r="N60" i="1" s="1"/>
  <c r="F57" i="1"/>
  <c r="N57" i="1" s="1"/>
  <c r="F56" i="1"/>
  <c r="N56" i="1" s="1"/>
  <c r="F55" i="1"/>
  <c r="N55" i="1" s="1"/>
  <c r="F54" i="1"/>
  <c r="N54" i="1" s="1"/>
  <c r="F53" i="1"/>
  <c r="N53" i="1" s="1"/>
  <c r="F52" i="1"/>
  <c r="N52" i="1" s="1"/>
  <c r="F51" i="1"/>
  <c r="N51" i="1" s="1"/>
  <c r="F48" i="1"/>
  <c r="N48" i="1" s="1"/>
  <c r="F47" i="1"/>
  <c r="N47" i="1" s="1"/>
  <c r="F46" i="1"/>
  <c r="N46" i="1" s="1"/>
  <c r="F45" i="1"/>
  <c r="N45" i="1" s="1"/>
  <c r="F44" i="1"/>
  <c r="N44" i="1" s="1"/>
  <c r="F41" i="1"/>
  <c r="N41" i="1" s="1"/>
  <c r="F40" i="1"/>
  <c r="N40" i="1" s="1"/>
  <c r="F39" i="1"/>
  <c r="N39" i="1" s="1"/>
  <c r="F38" i="1"/>
  <c r="N38" i="1" s="1"/>
  <c r="F37" i="1"/>
  <c r="N37" i="1" s="1"/>
  <c r="F36" i="1"/>
  <c r="N36" i="1" s="1"/>
  <c r="F35" i="1"/>
  <c r="N35" i="1" s="1"/>
  <c r="F34" i="1"/>
  <c r="N34" i="1" s="1"/>
  <c r="F33" i="1"/>
  <c r="N33" i="1" s="1"/>
  <c r="F32" i="1"/>
  <c r="N32" i="1" s="1"/>
  <c r="F31" i="1"/>
  <c r="N31" i="1" s="1"/>
  <c r="F28" i="1"/>
  <c r="N28" i="1" s="1"/>
  <c r="F27" i="1"/>
  <c r="N27" i="1" s="1"/>
  <c r="F26" i="1"/>
  <c r="N26" i="1" s="1"/>
  <c r="F25" i="1"/>
  <c r="N25" i="1" s="1"/>
  <c r="F24" i="1"/>
  <c r="N24" i="1" s="1"/>
  <c r="F21" i="1"/>
  <c r="N21" i="1" s="1"/>
  <c r="F20" i="1"/>
  <c r="N20" i="1" s="1"/>
  <c r="F19" i="1"/>
  <c r="N19" i="1" s="1"/>
  <c r="F18" i="1"/>
  <c r="N18" i="1" s="1"/>
  <c r="F17" i="1"/>
  <c r="N17" i="1" s="1"/>
  <c r="F16" i="1"/>
  <c r="N16" i="1" s="1"/>
  <c r="F15" i="1"/>
  <c r="N15" i="1" s="1"/>
  <c r="F14" i="1"/>
  <c r="N14" i="1" s="1"/>
  <c r="F13" i="1"/>
  <c r="N13" i="1" s="1"/>
  <c r="F12" i="1"/>
  <c r="N12" i="1" s="1"/>
  <c r="F9" i="1"/>
  <c r="N9" i="1" s="1"/>
  <c r="Q232" i="1" l="1"/>
  <c r="P232" i="1"/>
  <c r="S232" i="1" l="1"/>
  <c r="T232" i="1" s="1"/>
  <c r="E82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19" i="1"/>
  <c r="P219" i="1"/>
  <c r="Q218" i="1"/>
  <c r="P218" i="1"/>
  <c r="Q217" i="1"/>
  <c r="P217" i="1"/>
  <c r="Q214" i="1"/>
  <c r="P214" i="1"/>
  <c r="Q213" i="1"/>
  <c r="P213" i="1"/>
  <c r="P215" i="1" s="1"/>
  <c r="Q212" i="1"/>
  <c r="P212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7" i="1"/>
  <c r="P197" i="1"/>
  <c r="Q196" i="1"/>
  <c r="P196" i="1"/>
  <c r="Q195" i="1"/>
  <c r="P195" i="1"/>
  <c r="Q194" i="1"/>
  <c r="P194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5" i="1"/>
  <c r="P175" i="1"/>
  <c r="Q174" i="1"/>
  <c r="P174" i="1"/>
  <c r="Q173" i="1"/>
  <c r="P173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0" i="1"/>
  <c r="P160" i="1"/>
  <c r="Q159" i="1"/>
  <c r="P159" i="1"/>
  <c r="Q158" i="1"/>
  <c r="P158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4" i="1"/>
  <c r="P144" i="1"/>
  <c r="Q143" i="1"/>
  <c r="P143" i="1"/>
  <c r="Q142" i="1"/>
  <c r="P142" i="1"/>
  <c r="Q139" i="1"/>
  <c r="P139" i="1"/>
  <c r="Q138" i="1"/>
  <c r="P138" i="1"/>
  <c r="Q135" i="1"/>
  <c r="P135" i="1"/>
  <c r="Q134" i="1"/>
  <c r="P134" i="1"/>
  <c r="Q133" i="1"/>
  <c r="P133" i="1"/>
  <c r="Q132" i="1"/>
  <c r="P132" i="1"/>
  <c r="Q131" i="1"/>
  <c r="P131" i="1"/>
  <c r="Q128" i="1"/>
  <c r="P128" i="1"/>
  <c r="Q127" i="1"/>
  <c r="P127" i="1"/>
  <c r="Q126" i="1"/>
  <c r="S126" i="1" s="1"/>
  <c r="P126" i="1"/>
  <c r="Q125" i="1"/>
  <c r="P125" i="1"/>
  <c r="Q124" i="1"/>
  <c r="P124" i="1"/>
  <c r="Q123" i="1"/>
  <c r="P123" i="1"/>
  <c r="Q120" i="1"/>
  <c r="P120" i="1"/>
  <c r="Q119" i="1"/>
  <c r="P119" i="1"/>
  <c r="Q118" i="1"/>
  <c r="P118" i="1"/>
  <c r="Q115" i="1"/>
  <c r="P115" i="1"/>
  <c r="Q114" i="1"/>
  <c r="P114" i="1"/>
  <c r="Q113" i="1"/>
  <c r="P113" i="1"/>
  <c r="Q112" i="1"/>
  <c r="P112" i="1"/>
  <c r="Q109" i="1"/>
  <c r="P109" i="1"/>
  <c r="Q108" i="1"/>
  <c r="P108" i="1"/>
  <c r="Q107" i="1"/>
  <c r="P107" i="1"/>
  <c r="Q106" i="1"/>
  <c r="P106" i="1"/>
  <c r="Q103" i="1"/>
  <c r="P103" i="1"/>
  <c r="Q102" i="1"/>
  <c r="P102" i="1"/>
  <c r="Q101" i="1"/>
  <c r="P101" i="1"/>
  <c r="Q98" i="1"/>
  <c r="P98" i="1"/>
  <c r="Q97" i="1"/>
  <c r="P97" i="1"/>
  <c r="Q94" i="1"/>
  <c r="P94" i="1"/>
  <c r="Q93" i="1"/>
  <c r="P93" i="1"/>
  <c r="Q92" i="1"/>
  <c r="P92" i="1"/>
  <c r="Q91" i="1"/>
  <c r="P91" i="1"/>
  <c r="Q90" i="1"/>
  <c r="P90" i="1"/>
  <c r="Q89" i="1"/>
  <c r="P89" i="1"/>
  <c r="Q86" i="1"/>
  <c r="P86" i="1"/>
  <c r="Q85" i="1"/>
  <c r="P85" i="1"/>
  <c r="Q84" i="1"/>
  <c r="P84" i="1"/>
  <c r="Q81" i="1"/>
  <c r="P81" i="1"/>
  <c r="Q80" i="1"/>
  <c r="P80" i="1"/>
  <c r="Q79" i="1"/>
  <c r="P79" i="1"/>
  <c r="Q76" i="1"/>
  <c r="P76" i="1"/>
  <c r="Q75" i="1"/>
  <c r="P75" i="1"/>
  <c r="Q74" i="1"/>
  <c r="P74" i="1"/>
  <c r="Q73" i="1"/>
  <c r="P73" i="1"/>
  <c r="Q72" i="1"/>
  <c r="P72" i="1"/>
  <c r="Q69" i="1"/>
  <c r="P69" i="1"/>
  <c r="Q68" i="1"/>
  <c r="P68" i="1"/>
  <c r="Q67" i="1"/>
  <c r="P67" i="1"/>
  <c r="Q66" i="1"/>
  <c r="S66" i="1" s="1"/>
  <c r="P66" i="1"/>
  <c r="Q65" i="1"/>
  <c r="P65" i="1"/>
  <c r="Q64" i="1"/>
  <c r="P64" i="1"/>
  <c r="Q61" i="1"/>
  <c r="P61" i="1"/>
  <c r="Q60" i="1"/>
  <c r="P60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8" i="1"/>
  <c r="P48" i="1"/>
  <c r="Q47" i="1"/>
  <c r="P47" i="1"/>
  <c r="Q46" i="1"/>
  <c r="P46" i="1"/>
  <c r="Q45" i="1"/>
  <c r="P45" i="1"/>
  <c r="Q44" i="1"/>
  <c r="P44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28" i="1"/>
  <c r="P28" i="1"/>
  <c r="Q27" i="1"/>
  <c r="P27" i="1"/>
  <c r="Q26" i="1"/>
  <c r="P26" i="1"/>
  <c r="Q25" i="1"/>
  <c r="P25" i="1"/>
  <c r="Q24" i="1"/>
  <c r="P24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9" i="1"/>
  <c r="Q10" i="1" s="1"/>
  <c r="P9" i="1"/>
  <c r="P10" i="1" s="1"/>
  <c r="S160" i="1"/>
  <c r="R10" i="1"/>
  <c r="S102" i="1" l="1"/>
  <c r="S28" i="1"/>
  <c r="S14" i="1"/>
  <c r="S34" i="1"/>
  <c r="S114" i="1"/>
  <c r="S18" i="1"/>
  <c r="S38" i="1"/>
  <c r="Q95" i="1"/>
  <c r="S94" i="1"/>
  <c r="S108" i="1"/>
  <c r="S120" i="1"/>
  <c r="S132" i="1"/>
  <c r="S13" i="1"/>
  <c r="S21" i="1"/>
  <c r="S33" i="1"/>
  <c r="S41" i="1"/>
  <c r="S53" i="1"/>
  <c r="P62" i="1"/>
  <c r="S75" i="1"/>
  <c r="P87" i="1"/>
  <c r="R95" i="1"/>
  <c r="S135" i="1"/>
  <c r="Q145" i="1"/>
  <c r="S147" i="1"/>
  <c r="S155" i="1"/>
  <c r="S164" i="1"/>
  <c r="S196" i="1"/>
  <c r="S206" i="1"/>
  <c r="S228" i="1"/>
  <c r="S17" i="1"/>
  <c r="S27" i="1"/>
  <c r="S37" i="1"/>
  <c r="P49" i="1"/>
  <c r="S47" i="1"/>
  <c r="S57" i="1"/>
  <c r="S81" i="1"/>
  <c r="S93" i="1"/>
  <c r="Q99" i="1"/>
  <c r="S119" i="1"/>
  <c r="Q156" i="1"/>
  <c r="S151" i="1"/>
  <c r="Q161" i="1"/>
  <c r="S168" i="1"/>
  <c r="P220" i="1"/>
  <c r="S54" i="1"/>
  <c r="S150" i="1"/>
  <c r="S154" i="1"/>
  <c r="R22" i="1"/>
  <c r="P29" i="1"/>
  <c r="Q42" i="1"/>
  <c r="Q58" i="1"/>
  <c r="R70" i="1"/>
  <c r="P77" i="1"/>
  <c r="Q82" i="1"/>
  <c r="P95" i="1"/>
  <c r="R121" i="1"/>
  <c r="S173" i="1"/>
  <c r="S174" i="1"/>
  <c r="S65" i="1"/>
  <c r="S125" i="1"/>
  <c r="Q129" i="1"/>
  <c r="S131" i="1"/>
  <c r="R198" i="1"/>
  <c r="S107" i="1"/>
  <c r="R110" i="1"/>
  <c r="S113" i="1"/>
  <c r="R116" i="1"/>
  <c r="R210" i="1"/>
  <c r="S202" i="1"/>
  <c r="S224" i="1"/>
  <c r="S90" i="1"/>
  <c r="Q29" i="1"/>
  <c r="R58" i="1"/>
  <c r="Q62" i="1"/>
  <c r="S76" i="1"/>
  <c r="Q87" i="1"/>
  <c r="R99" i="1"/>
  <c r="P104" i="1"/>
  <c r="R129" i="1"/>
  <c r="P140" i="1"/>
  <c r="R145" i="1"/>
  <c r="R156" i="1"/>
  <c r="R161" i="1"/>
  <c r="P136" i="1"/>
  <c r="Q49" i="1"/>
  <c r="S48" i="1"/>
  <c r="Q77" i="1"/>
  <c r="S16" i="1"/>
  <c r="S20" i="1"/>
  <c r="R29" i="1"/>
  <c r="S40" i="1"/>
  <c r="R49" i="1"/>
  <c r="P70" i="1"/>
  <c r="S74" i="1"/>
  <c r="R87" i="1"/>
  <c r="Q104" i="1"/>
  <c r="P110" i="1"/>
  <c r="Q140" i="1"/>
  <c r="S178" i="1"/>
  <c r="S182" i="1"/>
  <c r="S188" i="1"/>
  <c r="S214" i="1"/>
  <c r="R42" i="1"/>
  <c r="R82" i="1"/>
  <c r="P22" i="1"/>
  <c r="S26" i="1"/>
  <c r="S32" i="1"/>
  <c r="S36" i="1"/>
  <c r="S46" i="1"/>
  <c r="S52" i="1"/>
  <c r="S56" i="1"/>
  <c r="R62" i="1"/>
  <c r="S69" i="1"/>
  <c r="R77" i="1"/>
  <c r="S80" i="1"/>
  <c r="S86" i="1"/>
  <c r="S92" i="1"/>
  <c r="P116" i="1"/>
  <c r="P121" i="1"/>
  <c r="S124" i="1"/>
  <c r="S128" i="1"/>
  <c r="Q136" i="1"/>
  <c r="R184" i="1"/>
  <c r="R192" i="1"/>
  <c r="R215" i="1"/>
  <c r="Q220" i="1"/>
  <c r="S142" i="1"/>
  <c r="R171" i="1"/>
  <c r="S165" i="1"/>
  <c r="S169" i="1"/>
  <c r="R176" i="1"/>
  <c r="S187" i="1"/>
  <c r="Q192" i="1"/>
  <c r="S191" i="1"/>
  <c r="Q198" i="1"/>
  <c r="S197" i="1"/>
  <c r="R220" i="1"/>
  <c r="S219" i="1"/>
  <c r="Q22" i="1"/>
  <c r="S15" i="1"/>
  <c r="S19" i="1"/>
  <c r="S25" i="1"/>
  <c r="P42" i="1"/>
  <c r="S35" i="1"/>
  <c r="S39" i="1"/>
  <c r="S45" i="1"/>
  <c r="P58" i="1"/>
  <c r="S55" i="1"/>
  <c r="S61" i="1"/>
  <c r="Q70" i="1"/>
  <c r="S67" i="1"/>
  <c r="S68" i="1"/>
  <c r="S73" i="1"/>
  <c r="P82" i="1"/>
  <c r="S85" i="1"/>
  <c r="S91" i="1"/>
  <c r="P99" i="1"/>
  <c r="S98" i="1"/>
  <c r="R104" i="1"/>
  <c r="S103" i="1"/>
  <c r="Q110" i="1"/>
  <c r="S109" i="1"/>
  <c r="Q116" i="1"/>
  <c r="S115" i="1"/>
  <c r="Q121" i="1"/>
  <c r="P129" i="1"/>
  <c r="S127" i="1"/>
  <c r="R136" i="1"/>
  <c r="R140" i="1"/>
  <c r="S159" i="1"/>
  <c r="Q171" i="1"/>
  <c r="Q176" i="1"/>
  <c r="S179" i="1"/>
  <c r="Q184" i="1"/>
  <c r="S183" i="1"/>
  <c r="S201" i="1"/>
  <c r="Q210" i="1"/>
  <c r="S205" i="1"/>
  <c r="S209" i="1"/>
  <c r="Q215" i="1"/>
  <c r="Q229" i="1"/>
  <c r="S225" i="1"/>
  <c r="P192" i="1"/>
  <c r="P210" i="1"/>
  <c r="P145" i="1"/>
  <c r="S9" i="1"/>
  <c r="S12" i="1"/>
  <c r="S24" i="1"/>
  <c r="S31" i="1"/>
  <c r="S44" i="1"/>
  <c r="S51" i="1"/>
  <c r="S60" i="1"/>
  <c r="S64" i="1"/>
  <c r="S72" i="1"/>
  <c r="S79" i="1"/>
  <c r="S84" i="1"/>
  <c r="S89" i="1"/>
  <c r="S97" i="1"/>
  <c r="S101" i="1"/>
  <c r="S106" i="1"/>
  <c r="S112" i="1"/>
  <c r="S118" i="1"/>
  <c r="S123" i="1"/>
  <c r="S134" i="1"/>
  <c r="S139" i="1"/>
  <c r="S144" i="1"/>
  <c r="S149" i="1"/>
  <c r="S153" i="1"/>
  <c r="S158" i="1"/>
  <c r="S163" i="1"/>
  <c r="S167" i="1"/>
  <c r="P171" i="1"/>
  <c r="P176" i="1"/>
  <c r="S181" i="1"/>
  <c r="S186" i="1"/>
  <c r="S190" i="1"/>
  <c r="S195" i="1"/>
  <c r="S200" i="1"/>
  <c r="S204" i="1"/>
  <c r="S208" i="1"/>
  <c r="S213" i="1"/>
  <c r="S218" i="1"/>
  <c r="S223" i="1"/>
  <c r="S227" i="1"/>
  <c r="R229" i="1"/>
  <c r="S133" i="1"/>
  <c r="S138" i="1"/>
  <c r="S143" i="1"/>
  <c r="S148" i="1"/>
  <c r="S152" i="1"/>
  <c r="P156" i="1"/>
  <c r="P161" i="1"/>
  <c r="S166" i="1"/>
  <c r="S170" i="1"/>
  <c r="S175" i="1"/>
  <c r="S180" i="1"/>
  <c r="P184" i="1"/>
  <c r="S189" i="1"/>
  <c r="S194" i="1"/>
  <c r="P198" i="1"/>
  <c r="S203" i="1"/>
  <c r="S207" i="1"/>
  <c r="S212" i="1"/>
  <c r="S217" i="1"/>
  <c r="P229" i="1"/>
  <c r="S222" i="1"/>
  <c r="S226" i="1"/>
  <c r="N10" i="1"/>
  <c r="M228" i="1"/>
  <c r="M227" i="1"/>
  <c r="M226" i="1"/>
  <c r="M225" i="1"/>
  <c r="M224" i="1"/>
  <c r="M223" i="1"/>
  <c r="M222" i="1"/>
  <c r="M219" i="1"/>
  <c r="M218" i="1"/>
  <c r="M217" i="1"/>
  <c r="M214" i="1"/>
  <c r="M213" i="1"/>
  <c r="M212" i="1"/>
  <c r="M209" i="1"/>
  <c r="M208" i="1"/>
  <c r="M207" i="1"/>
  <c r="M206" i="1"/>
  <c r="M205" i="1"/>
  <c r="M204" i="1"/>
  <c r="M203" i="1"/>
  <c r="M202" i="1"/>
  <c r="M201" i="1"/>
  <c r="M200" i="1"/>
  <c r="M197" i="1"/>
  <c r="M196" i="1"/>
  <c r="M195" i="1"/>
  <c r="M194" i="1"/>
  <c r="M191" i="1"/>
  <c r="M190" i="1"/>
  <c r="M189" i="1"/>
  <c r="M188" i="1"/>
  <c r="M187" i="1"/>
  <c r="M186" i="1"/>
  <c r="M183" i="1"/>
  <c r="M182" i="1"/>
  <c r="M181" i="1"/>
  <c r="M180" i="1"/>
  <c r="M179" i="1"/>
  <c r="M178" i="1"/>
  <c r="M175" i="1"/>
  <c r="M174" i="1"/>
  <c r="M173" i="1"/>
  <c r="M170" i="1"/>
  <c r="M169" i="1"/>
  <c r="M168" i="1"/>
  <c r="M167" i="1"/>
  <c r="M166" i="1"/>
  <c r="M165" i="1"/>
  <c r="M164" i="1"/>
  <c r="M163" i="1"/>
  <c r="M160" i="1"/>
  <c r="M159" i="1"/>
  <c r="M158" i="1"/>
  <c r="M155" i="1"/>
  <c r="M154" i="1"/>
  <c r="M153" i="1"/>
  <c r="M152" i="1"/>
  <c r="M151" i="1"/>
  <c r="M150" i="1"/>
  <c r="M149" i="1"/>
  <c r="M148" i="1"/>
  <c r="M147" i="1"/>
  <c r="M144" i="1"/>
  <c r="M143" i="1"/>
  <c r="M142" i="1"/>
  <c r="M139" i="1"/>
  <c r="M138" i="1"/>
  <c r="M135" i="1"/>
  <c r="M134" i="1"/>
  <c r="M133" i="1"/>
  <c r="M132" i="1"/>
  <c r="M131" i="1"/>
  <c r="M128" i="1"/>
  <c r="M127" i="1"/>
  <c r="M126" i="1"/>
  <c r="M125" i="1"/>
  <c r="M124" i="1"/>
  <c r="M123" i="1"/>
  <c r="M120" i="1"/>
  <c r="M119" i="1"/>
  <c r="M118" i="1"/>
  <c r="M115" i="1"/>
  <c r="M114" i="1"/>
  <c r="M113" i="1"/>
  <c r="M112" i="1"/>
  <c r="M109" i="1"/>
  <c r="M108" i="1"/>
  <c r="M107" i="1"/>
  <c r="M106" i="1"/>
  <c r="M103" i="1"/>
  <c r="M102" i="1"/>
  <c r="M101" i="1"/>
  <c r="M98" i="1"/>
  <c r="M97" i="1"/>
  <c r="M94" i="1"/>
  <c r="M93" i="1"/>
  <c r="M92" i="1"/>
  <c r="M91" i="1"/>
  <c r="M90" i="1"/>
  <c r="M89" i="1"/>
  <c r="M86" i="1"/>
  <c r="M85" i="1"/>
  <c r="M84" i="1"/>
  <c r="M81" i="1"/>
  <c r="M80" i="1"/>
  <c r="M79" i="1"/>
  <c r="M76" i="1"/>
  <c r="M75" i="1"/>
  <c r="M74" i="1"/>
  <c r="M73" i="1"/>
  <c r="M72" i="1"/>
  <c r="M69" i="1"/>
  <c r="M68" i="1"/>
  <c r="M67" i="1"/>
  <c r="M66" i="1"/>
  <c r="M65" i="1"/>
  <c r="M64" i="1"/>
  <c r="M61" i="1"/>
  <c r="M60" i="1"/>
  <c r="M57" i="1"/>
  <c r="M56" i="1"/>
  <c r="M55" i="1"/>
  <c r="M54" i="1"/>
  <c r="M53" i="1"/>
  <c r="M52" i="1"/>
  <c r="M51" i="1"/>
  <c r="M48" i="1"/>
  <c r="M47" i="1"/>
  <c r="M46" i="1"/>
  <c r="M45" i="1"/>
  <c r="M44" i="1"/>
  <c r="M41" i="1"/>
  <c r="M40" i="1"/>
  <c r="M39" i="1"/>
  <c r="M38" i="1"/>
  <c r="M37" i="1"/>
  <c r="M36" i="1"/>
  <c r="M35" i="1"/>
  <c r="M34" i="1"/>
  <c r="M33" i="1"/>
  <c r="M32" i="1"/>
  <c r="M31" i="1"/>
  <c r="M28" i="1"/>
  <c r="M27" i="1"/>
  <c r="M26" i="1"/>
  <c r="M25" i="1"/>
  <c r="M24" i="1"/>
  <c r="M21" i="1"/>
  <c r="M20" i="1"/>
  <c r="M19" i="1"/>
  <c r="M18" i="1"/>
  <c r="M17" i="1"/>
  <c r="M16" i="1"/>
  <c r="M15" i="1"/>
  <c r="M14" i="1"/>
  <c r="M13" i="1"/>
  <c r="M12" i="1"/>
  <c r="M9" i="1"/>
  <c r="S10" i="1" l="1"/>
  <c r="S87" i="1"/>
  <c r="S121" i="1"/>
  <c r="S176" i="1"/>
  <c r="S82" i="1"/>
  <c r="S161" i="1"/>
  <c r="S220" i="1"/>
  <c r="N145" i="1"/>
  <c r="S104" i="1"/>
  <c r="S58" i="1"/>
  <c r="S145" i="1"/>
  <c r="S136" i="1"/>
  <c r="N220" i="1"/>
  <c r="S184" i="1"/>
  <c r="S22" i="1"/>
  <c r="S116" i="1"/>
  <c r="Q231" i="1"/>
  <c r="Q233" i="1" s="1"/>
  <c r="S95" i="1"/>
  <c r="S70" i="1"/>
  <c r="S62" i="1"/>
  <c r="S42" i="1"/>
  <c r="P231" i="1"/>
  <c r="P233" i="1" s="1"/>
  <c r="S229" i="1"/>
  <c r="S110" i="1"/>
  <c r="S29" i="1"/>
  <c r="S156" i="1"/>
  <c r="R231" i="1"/>
  <c r="R233" i="1" s="1"/>
  <c r="S129" i="1"/>
  <c r="S99" i="1"/>
  <c r="S77" i="1"/>
  <c r="S49" i="1"/>
  <c r="S192" i="1"/>
  <c r="S215" i="1"/>
  <c r="S198" i="1"/>
  <c r="S140" i="1"/>
  <c r="S210" i="1"/>
  <c r="S171" i="1"/>
  <c r="N95" i="1"/>
  <c r="M87" i="1"/>
  <c r="M116" i="1"/>
  <c r="M95" i="1"/>
  <c r="M121" i="1"/>
  <c r="N99" i="1"/>
  <c r="N161" i="1"/>
  <c r="N121" i="1"/>
  <c r="N229" i="1"/>
  <c r="M229" i="1"/>
  <c r="M220" i="1"/>
  <c r="N215" i="1"/>
  <c r="M215" i="1"/>
  <c r="M210" i="1"/>
  <c r="N210" i="1"/>
  <c r="N198" i="1"/>
  <c r="M198" i="1"/>
  <c r="N192" i="1"/>
  <c r="M192" i="1"/>
  <c r="N184" i="1"/>
  <c r="M184" i="1"/>
  <c r="N176" i="1"/>
  <c r="M176" i="1"/>
  <c r="N171" i="1"/>
  <c r="M171" i="1"/>
  <c r="M161" i="1"/>
  <c r="M156" i="1"/>
  <c r="N156" i="1"/>
  <c r="M145" i="1"/>
  <c r="N140" i="1"/>
  <c r="M140" i="1"/>
  <c r="N136" i="1"/>
  <c r="M136" i="1"/>
  <c r="N129" i="1"/>
  <c r="M129" i="1"/>
  <c r="N116" i="1"/>
  <c r="M110" i="1"/>
  <c r="N110" i="1"/>
  <c r="M104" i="1"/>
  <c r="N104" i="1"/>
  <c r="M99" i="1"/>
  <c r="N87" i="1"/>
  <c r="M82" i="1"/>
  <c r="N82" i="1"/>
  <c r="M77" i="1"/>
  <c r="N77" i="1"/>
  <c r="N70" i="1"/>
  <c r="M70" i="1"/>
  <c r="N62" i="1"/>
  <c r="M62" i="1"/>
  <c r="N58" i="1"/>
  <c r="M58" i="1"/>
  <c r="N49" i="1"/>
  <c r="M49" i="1"/>
  <c r="N42" i="1"/>
  <c r="M42" i="1"/>
  <c r="N29" i="1"/>
  <c r="M29" i="1"/>
  <c r="M22" i="1"/>
  <c r="N22" i="1"/>
  <c r="M10" i="1"/>
  <c r="S230" i="1" l="1"/>
  <c r="S231" i="1"/>
  <c r="S233" i="1" s="1"/>
  <c r="N231" i="1"/>
  <c r="M231" i="1"/>
  <c r="D215" i="1"/>
  <c r="D192" i="1"/>
  <c r="D129" i="1"/>
  <c r="E215" i="1" l="1"/>
  <c r="E198" i="1"/>
  <c r="E210" i="1"/>
  <c r="E192" i="1"/>
  <c r="E229" i="1"/>
  <c r="E220" i="1"/>
  <c r="E171" i="1"/>
  <c r="E176" i="1"/>
  <c r="E184" i="1"/>
  <c r="E161" i="1"/>
  <c r="E156" i="1"/>
  <c r="E145" i="1"/>
  <c r="E140" i="1"/>
  <c r="E136" i="1"/>
  <c r="E129" i="1"/>
  <c r="E121" i="1"/>
  <c r="E116" i="1"/>
  <c r="E110" i="1"/>
  <c r="E104" i="1"/>
  <c r="E99" i="1"/>
  <c r="E95" i="1"/>
  <c r="E87" i="1"/>
  <c r="E77" i="1"/>
  <c r="E70" i="1"/>
  <c r="E62" i="1"/>
  <c r="E58" i="1"/>
  <c r="E49" i="1"/>
  <c r="E42" i="1"/>
  <c r="E29" i="1"/>
  <c r="E22" i="1"/>
  <c r="E10" i="1"/>
  <c r="K228" i="1"/>
  <c r="J228" i="1"/>
  <c r="I228" i="1"/>
  <c r="K227" i="1"/>
  <c r="J227" i="1"/>
  <c r="I227" i="1"/>
  <c r="K226" i="1"/>
  <c r="J226" i="1"/>
  <c r="I226" i="1"/>
  <c r="K225" i="1"/>
  <c r="J225" i="1"/>
  <c r="I225" i="1"/>
  <c r="K224" i="1"/>
  <c r="J224" i="1"/>
  <c r="I224" i="1"/>
  <c r="K223" i="1"/>
  <c r="J223" i="1"/>
  <c r="I223" i="1"/>
  <c r="K222" i="1"/>
  <c r="J222" i="1"/>
  <c r="I222" i="1"/>
  <c r="K219" i="1"/>
  <c r="J219" i="1"/>
  <c r="I219" i="1"/>
  <c r="K218" i="1"/>
  <c r="J218" i="1"/>
  <c r="I218" i="1"/>
  <c r="K217" i="1"/>
  <c r="J217" i="1"/>
  <c r="I217" i="1"/>
  <c r="K214" i="1"/>
  <c r="J214" i="1"/>
  <c r="I214" i="1"/>
  <c r="K213" i="1"/>
  <c r="J213" i="1"/>
  <c r="I213" i="1"/>
  <c r="K212" i="1"/>
  <c r="J212" i="1"/>
  <c r="I212" i="1"/>
  <c r="K209" i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5" i="1"/>
  <c r="J175" i="1"/>
  <c r="I175" i="1"/>
  <c r="K174" i="1"/>
  <c r="J174" i="1"/>
  <c r="I174" i="1"/>
  <c r="K173" i="1"/>
  <c r="J173" i="1"/>
  <c r="I173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0" i="1"/>
  <c r="J160" i="1"/>
  <c r="I160" i="1"/>
  <c r="K159" i="1"/>
  <c r="J159" i="1"/>
  <c r="I159" i="1"/>
  <c r="K158" i="1"/>
  <c r="J158" i="1"/>
  <c r="I158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4" i="1"/>
  <c r="J144" i="1"/>
  <c r="I144" i="1"/>
  <c r="K143" i="1"/>
  <c r="J143" i="1"/>
  <c r="I143" i="1"/>
  <c r="K142" i="1"/>
  <c r="J142" i="1"/>
  <c r="I142" i="1"/>
  <c r="K139" i="1"/>
  <c r="J139" i="1"/>
  <c r="I139" i="1"/>
  <c r="K138" i="1"/>
  <c r="J138" i="1"/>
  <c r="I138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0" i="1"/>
  <c r="J120" i="1"/>
  <c r="I120" i="1"/>
  <c r="K119" i="1"/>
  <c r="J119" i="1"/>
  <c r="I119" i="1"/>
  <c r="K118" i="1"/>
  <c r="J118" i="1"/>
  <c r="I118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3" i="1"/>
  <c r="J103" i="1"/>
  <c r="I103" i="1"/>
  <c r="K102" i="1"/>
  <c r="J102" i="1"/>
  <c r="I102" i="1"/>
  <c r="K101" i="1"/>
  <c r="J101" i="1"/>
  <c r="I101" i="1"/>
  <c r="K98" i="1"/>
  <c r="J98" i="1"/>
  <c r="I98" i="1"/>
  <c r="K97" i="1"/>
  <c r="J97" i="1"/>
  <c r="I97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6" i="1"/>
  <c r="J86" i="1"/>
  <c r="I86" i="1"/>
  <c r="K85" i="1"/>
  <c r="J85" i="1"/>
  <c r="I85" i="1"/>
  <c r="K84" i="1"/>
  <c r="J84" i="1"/>
  <c r="I84" i="1"/>
  <c r="K81" i="1"/>
  <c r="J81" i="1"/>
  <c r="I81" i="1"/>
  <c r="K80" i="1"/>
  <c r="J80" i="1"/>
  <c r="I80" i="1"/>
  <c r="K79" i="1"/>
  <c r="J79" i="1"/>
  <c r="I79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1" i="1"/>
  <c r="J61" i="1"/>
  <c r="I61" i="1"/>
  <c r="K60" i="1"/>
  <c r="J60" i="1"/>
  <c r="I60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9" i="1"/>
  <c r="K10" i="1" s="1"/>
  <c r="J9" i="1"/>
  <c r="J10" i="1" s="1"/>
  <c r="I9" i="1"/>
  <c r="I10" i="1" s="1"/>
  <c r="H228" i="1"/>
  <c r="H227" i="1"/>
  <c r="H226" i="1"/>
  <c r="H225" i="1"/>
  <c r="H224" i="1"/>
  <c r="H223" i="1"/>
  <c r="H222" i="1"/>
  <c r="H219" i="1"/>
  <c r="H218" i="1"/>
  <c r="H217" i="1"/>
  <c r="H214" i="1"/>
  <c r="H213" i="1"/>
  <c r="H212" i="1"/>
  <c r="H209" i="1"/>
  <c r="H208" i="1"/>
  <c r="H207" i="1"/>
  <c r="H206" i="1"/>
  <c r="H205" i="1"/>
  <c r="H204" i="1"/>
  <c r="H203" i="1"/>
  <c r="H202" i="1"/>
  <c r="H201" i="1"/>
  <c r="H200" i="1"/>
  <c r="H197" i="1"/>
  <c r="H196" i="1"/>
  <c r="H195" i="1"/>
  <c r="H194" i="1"/>
  <c r="H191" i="1"/>
  <c r="H190" i="1"/>
  <c r="H189" i="1"/>
  <c r="H188" i="1"/>
  <c r="H187" i="1"/>
  <c r="H186" i="1"/>
  <c r="H183" i="1"/>
  <c r="H182" i="1"/>
  <c r="H181" i="1"/>
  <c r="H180" i="1"/>
  <c r="H179" i="1"/>
  <c r="H178" i="1"/>
  <c r="H175" i="1"/>
  <c r="H174" i="1"/>
  <c r="H173" i="1"/>
  <c r="H170" i="1"/>
  <c r="H169" i="1"/>
  <c r="H168" i="1"/>
  <c r="H167" i="1"/>
  <c r="H166" i="1"/>
  <c r="H165" i="1"/>
  <c r="H164" i="1"/>
  <c r="H163" i="1"/>
  <c r="H160" i="1"/>
  <c r="H159" i="1"/>
  <c r="H158" i="1"/>
  <c r="H155" i="1"/>
  <c r="H154" i="1"/>
  <c r="H153" i="1"/>
  <c r="H152" i="1"/>
  <c r="H151" i="1"/>
  <c r="H150" i="1"/>
  <c r="H149" i="1"/>
  <c r="H148" i="1"/>
  <c r="H147" i="1"/>
  <c r="H144" i="1"/>
  <c r="H143" i="1"/>
  <c r="H142" i="1"/>
  <c r="H139" i="1"/>
  <c r="H138" i="1"/>
  <c r="H135" i="1"/>
  <c r="H134" i="1"/>
  <c r="H133" i="1"/>
  <c r="H132" i="1"/>
  <c r="H131" i="1"/>
  <c r="H128" i="1"/>
  <c r="H127" i="1"/>
  <c r="H126" i="1"/>
  <c r="H125" i="1"/>
  <c r="H124" i="1"/>
  <c r="H123" i="1"/>
  <c r="H120" i="1"/>
  <c r="H119" i="1"/>
  <c r="H118" i="1"/>
  <c r="H115" i="1"/>
  <c r="H114" i="1"/>
  <c r="H113" i="1"/>
  <c r="H112" i="1"/>
  <c r="H109" i="1"/>
  <c r="H108" i="1"/>
  <c r="H107" i="1"/>
  <c r="H106" i="1"/>
  <c r="H103" i="1"/>
  <c r="H102" i="1"/>
  <c r="H101" i="1"/>
  <c r="H98" i="1"/>
  <c r="H97" i="1"/>
  <c r="H94" i="1"/>
  <c r="H93" i="1"/>
  <c r="H92" i="1"/>
  <c r="H91" i="1"/>
  <c r="H90" i="1"/>
  <c r="H89" i="1"/>
  <c r="H86" i="1"/>
  <c r="H85" i="1"/>
  <c r="H84" i="1"/>
  <c r="H81" i="1"/>
  <c r="H80" i="1"/>
  <c r="H79" i="1"/>
  <c r="H76" i="1"/>
  <c r="H75" i="1"/>
  <c r="H74" i="1"/>
  <c r="H73" i="1"/>
  <c r="H72" i="1"/>
  <c r="H69" i="1"/>
  <c r="H68" i="1"/>
  <c r="H67" i="1"/>
  <c r="H66" i="1"/>
  <c r="H65" i="1"/>
  <c r="H64" i="1"/>
  <c r="H61" i="1"/>
  <c r="H60" i="1"/>
  <c r="H57" i="1"/>
  <c r="H56" i="1"/>
  <c r="H55" i="1"/>
  <c r="H54" i="1"/>
  <c r="H53" i="1"/>
  <c r="H52" i="1"/>
  <c r="H51" i="1"/>
  <c r="H48" i="1"/>
  <c r="H47" i="1"/>
  <c r="H46" i="1"/>
  <c r="H45" i="1"/>
  <c r="H44" i="1"/>
  <c r="H41" i="1"/>
  <c r="H40" i="1"/>
  <c r="H39" i="1"/>
  <c r="H38" i="1"/>
  <c r="H37" i="1"/>
  <c r="H36" i="1"/>
  <c r="H35" i="1"/>
  <c r="H34" i="1"/>
  <c r="H33" i="1"/>
  <c r="H32" i="1"/>
  <c r="H31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2" i="1"/>
  <c r="H9" i="1"/>
  <c r="H10" i="1" s="1"/>
  <c r="G228" i="1"/>
  <c r="G227" i="1"/>
  <c r="G226" i="1"/>
  <c r="G225" i="1"/>
  <c r="G224" i="1"/>
  <c r="G223" i="1"/>
  <c r="G222" i="1"/>
  <c r="G219" i="1"/>
  <c r="G218" i="1"/>
  <c r="G217" i="1"/>
  <c r="G214" i="1"/>
  <c r="G213" i="1"/>
  <c r="G212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1" i="1"/>
  <c r="G190" i="1"/>
  <c r="G189" i="1"/>
  <c r="G188" i="1"/>
  <c r="G187" i="1"/>
  <c r="G186" i="1"/>
  <c r="G183" i="1"/>
  <c r="G182" i="1"/>
  <c r="G181" i="1"/>
  <c r="G180" i="1"/>
  <c r="G179" i="1"/>
  <c r="G178" i="1"/>
  <c r="G175" i="1"/>
  <c r="G174" i="1"/>
  <c r="G173" i="1"/>
  <c r="G170" i="1"/>
  <c r="G169" i="1"/>
  <c r="G168" i="1"/>
  <c r="G167" i="1"/>
  <c r="G166" i="1"/>
  <c r="G165" i="1"/>
  <c r="G164" i="1"/>
  <c r="G163" i="1"/>
  <c r="G160" i="1"/>
  <c r="G159" i="1"/>
  <c r="G158" i="1"/>
  <c r="G155" i="1"/>
  <c r="G154" i="1"/>
  <c r="G153" i="1"/>
  <c r="G152" i="1"/>
  <c r="G151" i="1"/>
  <c r="G150" i="1"/>
  <c r="G149" i="1"/>
  <c r="G148" i="1"/>
  <c r="G147" i="1"/>
  <c r="G144" i="1"/>
  <c r="G143" i="1"/>
  <c r="G142" i="1"/>
  <c r="G139" i="1"/>
  <c r="G138" i="1"/>
  <c r="G135" i="1"/>
  <c r="G134" i="1"/>
  <c r="G133" i="1"/>
  <c r="G132" i="1"/>
  <c r="G131" i="1"/>
  <c r="G128" i="1"/>
  <c r="G127" i="1"/>
  <c r="G126" i="1"/>
  <c r="G125" i="1"/>
  <c r="G124" i="1"/>
  <c r="G123" i="1"/>
  <c r="G120" i="1"/>
  <c r="G119" i="1"/>
  <c r="G118" i="1"/>
  <c r="G115" i="1"/>
  <c r="G114" i="1"/>
  <c r="G113" i="1"/>
  <c r="G112" i="1"/>
  <c r="G109" i="1"/>
  <c r="G108" i="1"/>
  <c r="G107" i="1"/>
  <c r="G106" i="1"/>
  <c r="G103" i="1"/>
  <c r="G102" i="1"/>
  <c r="G101" i="1"/>
  <c r="G98" i="1"/>
  <c r="G97" i="1"/>
  <c r="G94" i="1"/>
  <c r="G93" i="1"/>
  <c r="G92" i="1"/>
  <c r="G91" i="1"/>
  <c r="G90" i="1"/>
  <c r="G89" i="1"/>
  <c r="G86" i="1"/>
  <c r="G85" i="1"/>
  <c r="G84" i="1"/>
  <c r="G81" i="1"/>
  <c r="G80" i="1"/>
  <c r="G79" i="1"/>
  <c r="G76" i="1"/>
  <c r="G75" i="1"/>
  <c r="G74" i="1"/>
  <c r="G73" i="1"/>
  <c r="G72" i="1"/>
  <c r="G69" i="1"/>
  <c r="G68" i="1"/>
  <c r="G67" i="1"/>
  <c r="G66" i="1"/>
  <c r="G65" i="1"/>
  <c r="G64" i="1"/>
  <c r="G61" i="1"/>
  <c r="G60" i="1"/>
  <c r="G57" i="1"/>
  <c r="G56" i="1"/>
  <c r="G55" i="1"/>
  <c r="G54" i="1"/>
  <c r="G53" i="1"/>
  <c r="G52" i="1"/>
  <c r="G51" i="1"/>
  <c r="G48" i="1"/>
  <c r="G47" i="1"/>
  <c r="G46" i="1"/>
  <c r="G45" i="1"/>
  <c r="G44" i="1"/>
  <c r="G41" i="1"/>
  <c r="G40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1" i="1"/>
  <c r="G20" i="1"/>
  <c r="G19" i="1"/>
  <c r="G18" i="1"/>
  <c r="G17" i="1"/>
  <c r="G16" i="1"/>
  <c r="G15" i="1"/>
  <c r="G14" i="1"/>
  <c r="G13" i="1"/>
  <c r="G12" i="1"/>
  <c r="G9" i="1"/>
  <c r="L9" i="1" l="1"/>
  <c r="L20" i="1"/>
  <c r="O20" i="1" s="1"/>
  <c r="T20" i="1" s="1"/>
  <c r="L26" i="1"/>
  <c r="O26" i="1" s="1"/>
  <c r="T26" i="1" s="1"/>
  <c r="L32" i="1"/>
  <c r="O32" i="1" s="1"/>
  <c r="T32" i="1" s="1"/>
  <c r="L36" i="1"/>
  <c r="O36" i="1" s="1"/>
  <c r="T36" i="1" s="1"/>
  <c r="L40" i="1"/>
  <c r="O40" i="1" s="1"/>
  <c r="T40" i="1" s="1"/>
  <c r="L74" i="1"/>
  <c r="O74" i="1" s="1"/>
  <c r="T74" i="1" s="1"/>
  <c r="L86" i="1"/>
  <c r="O86" i="1" s="1"/>
  <c r="T86" i="1" s="1"/>
  <c r="L92" i="1"/>
  <c r="O92" i="1" s="1"/>
  <c r="T92" i="1" s="1"/>
  <c r="L98" i="1"/>
  <c r="O98" i="1" s="1"/>
  <c r="T98" i="1" s="1"/>
  <c r="L118" i="1"/>
  <c r="O118" i="1" s="1"/>
  <c r="T118" i="1" s="1"/>
  <c r="L190" i="1"/>
  <c r="O190" i="1" s="1"/>
  <c r="T190" i="1" s="1"/>
  <c r="L196" i="1"/>
  <c r="O196" i="1" s="1"/>
  <c r="T196" i="1" s="1"/>
  <c r="L202" i="1"/>
  <c r="O202" i="1" s="1"/>
  <c r="T202" i="1" s="1"/>
  <c r="L206" i="1"/>
  <c r="O206" i="1" s="1"/>
  <c r="T206" i="1" s="1"/>
  <c r="L16" i="1"/>
  <c r="O16" i="1" s="1"/>
  <c r="T16" i="1" s="1"/>
  <c r="L13" i="1"/>
  <c r="O13" i="1" s="1"/>
  <c r="T13" i="1" s="1"/>
  <c r="L17" i="1"/>
  <c r="O17" i="1" s="1"/>
  <c r="T17" i="1" s="1"/>
  <c r="L21" i="1"/>
  <c r="O21" i="1" s="1"/>
  <c r="T21" i="1" s="1"/>
  <c r="L27" i="1"/>
  <c r="O27" i="1" s="1"/>
  <c r="T27" i="1" s="1"/>
  <c r="L33" i="1"/>
  <c r="O33" i="1" s="1"/>
  <c r="T33" i="1" s="1"/>
  <c r="L37" i="1"/>
  <c r="O37" i="1" s="1"/>
  <c r="T37" i="1" s="1"/>
  <c r="L41" i="1"/>
  <c r="O41" i="1" s="1"/>
  <c r="T41" i="1" s="1"/>
  <c r="L75" i="1"/>
  <c r="O75" i="1" s="1"/>
  <c r="T75" i="1" s="1"/>
  <c r="L81" i="1"/>
  <c r="O81" i="1" s="1"/>
  <c r="T81" i="1" s="1"/>
  <c r="L93" i="1"/>
  <c r="O93" i="1" s="1"/>
  <c r="T93" i="1" s="1"/>
  <c r="L107" i="1"/>
  <c r="O107" i="1" s="1"/>
  <c r="T107" i="1" s="1"/>
  <c r="L113" i="1"/>
  <c r="O113" i="1" s="1"/>
  <c r="T113" i="1" s="1"/>
  <c r="L149" i="1"/>
  <c r="O149" i="1" s="1"/>
  <c r="T149" i="1" s="1"/>
  <c r="L153" i="1"/>
  <c r="O153" i="1" s="1"/>
  <c r="T153" i="1" s="1"/>
  <c r="L159" i="1"/>
  <c r="O159" i="1" s="1"/>
  <c r="T159" i="1" s="1"/>
  <c r="L165" i="1"/>
  <c r="O165" i="1" s="1"/>
  <c r="T165" i="1" s="1"/>
  <c r="L169" i="1"/>
  <c r="O169" i="1" s="1"/>
  <c r="T169" i="1" s="1"/>
  <c r="L175" i="1"/>
  <c r="O175" i="1" s="1"/>
  <c r="T175" i="1" s="1"/>
  <c r="L181" i="1"/>
  <c r="O181" i="1" s="1"/>
  <c r="T181" i="1" s="1"/>
  <c r="L187" i="1"/>
  <c r="O187" i="1" s="1"/>
  <c r="T187" i="1" s="1"/>
  <c r="L191" i="1"/>
  <c r="O191" i="1" s="1"/>
  <c r="T191" i="1" s="1"/>
  <c r="L197" i="1"/>
  <c r="O197" i="1" s="1"/>
  <c r="T197" i="1" s="1"/>
  <c r="L203" i="1"/>
  <c r="O203" i="1" s="1"/>
  <c r="T203" i="1" s="1"/>
  <c r="L207" i="1"/>
  <c r="O207" i="1" s="1"/>
  <c r="T207" i="1" s="1"/>
  <c r="L213" i="1"/>
  <c r="O213" i="1" s="1"/>
  <c r="T213" i="1" s="1"/>
  <c r="H82" i="1"/>
  <c r="H99" i="1"/>
  <c r="H176" i="1"/>
  <c r="K42" i="1"/>
  <c r="J62" i="1"/>
  <c r="L48" i="1"/>
  <c r="O48" i="1" s="1"/>
  <c r="T48" i="1" s="1"/>
  <c r="H215" i="1"/>
  <c r="J82" i="1"/>
  <c r="I87" i="1"/>
  <c r="J99" i="1"/>
  <c r="J176" i="1"/>
  <c r="K215" i="1"/>
  <c r="E231" i="1"/>
  <c r="E233" i="1" s="1"/>
  <c r="L144" i="1"/>
  <c r="O144" i="1" s="1"/>
  <c r="T144" i="1" s="1"/>
  <c r="L166" i="1"/>
  <c r="O166" i="1" s="1"/>
  <c r="T166" i="1" s="1"/>
  <c r="J70" i="1"/>
  <c r="H29" i="1"/>
  <c r="L28" i="1"/>
  <c r="O28" i="1" s="1"/>
  <c r="T28" i="1" s="1"/>
  <c r="H62" i="1"/>
  <c r="H87" i="1"/>
  <c r="L94" i="1"/>
  <c r="O94" i="1" s="1"/>
  <c r="T94" i="1" s="1"/>
  <c r="H104" i="1"/>
  <c r="L120" i="1"/>
  <c r="O120" i="1" s="1"/>
  <c r="T120" i="1" s="1"/>
  <c r="H140" i="1"/>
  <c r="L188" i="1"/>
  <c r="O188" i="1" s="1"/>
  <c r="T188" i="1" s="1"/>
  <c r="H198" i="1"/>
  <c r="H210" i="1"/>
  <c r="L208" i="1"/>
  <c r="O208" i="1" s="1"/>
  <c r="T208" i="1" s="1"/>
  <c r="K22" i="1"/>
  <c r="I29" i="1"/>
  <c r="J42" i="1"/>
  <c r="K110" i="1"/>
  <c r="K116" i="1"/>
  <c r="I184" i="1"/>
  <c r="K192" i="1"/>
  <c r="I192" i="1"/>
  <c r="I198" i="1"/>
  <c r="I210" i="1"/>
  <c r="L228" i="1"/>
  <c r="O228" i="1" s="1"/>
  <c r="T228" i="1" s="1"/>
  <c r="L225" i="1"/>
  <c r="O225" i="1" s="1"/>
  <c r="T225" i="1" s="1"/>
  <c r="H229" i="1"/>
  <c r="L224" i="1"/>
  <c r="O224" i="1" s="1"/>
  <c r="T224" i="1" s="1"/>
  <c r="I229" i="1"/>
  <c r="L222" i="1"/>
  <c r="O222" i="1" s="1"/>
  <c r="T222" i="1" s="1"/>
  <c r="H220" i="1"/>
  <c r="L219" i="1"/>
  <c r="O219" i="1" s="1"/>
  <c r="T219" i="1" s="1"/>
  <c r="L218" i="1"/>
  <c r="O218" i="1" s="1"/>
  <c r="T218" i="1" s="1"/>
  <c r="J220" i="1"/>
  <c r="K210" i="1"/>
  <c r="H184" i="1"/>
  <c r="L178" i="1"/>
  <c r="O178" i="1" s="1"/>
  <c r="T178" i="1" s="1"/>
  <c r="L174" i="1"/>
  <c r="O174" i="1" s="1"/>
  <c r="T174" i="1" s="1"/>
  <c r="G176" i="1"/>
  <c r="L168" i="1"/>
  <c r="O168" i="1" s="1"/>
  <c r="T168" i="1" s="1"/>
  <c r="J171" i="1"/>
  <c r="L164" i="1"/>
  <c r="O164" i="1" s="1"/>
  <c r="T164" i="1" s="1"/>
  <c r="K161" i="1"/>
  <c r="H161" i="1"/>
  <c r="L154" i="1"/>
  <c r="O154" i="1" s="1"/>
  <c r="T154" i="1" s="1"/>
  <c r="L152" i="1"/>
  <c r="O152" i="1" s="1"/>
  <c r="T152" i="1" s="1"/>
  <c r="J156" i="1"/>
  <c r="L148" i="1"/>
  <c r="O148" i="1" s="1"/>
  <c r="T148" i="1" s="1"/>
  <c r="K145" i="1"/>
  <c r="L143" i="1"/>
  <c r="O143" i="1" s="1"/>
  <c r="T143" i="1" s="1"/>
  <c r="I140" i="1"/>
  <c r="L135" i="1"/>
  <c r="O135" i="1" s="1"/>
  <c r="T135" i="1" s="1"/>
  <c r="L134" i="1"/>
  <c r="O134" i="1" s="1"/>
  <c r="T134" i="1" s="1"/>
  <c r="L132" i="1"/>
  <c r="O132" i="1" s="1"/>
  <c r="T132" i="1" s="1"/>
  <c r="L128" i="1"/>
  <c r="O128" i="1" s="1"/>
  <c r="T128" i="1" s="1"/>
  <c r="L125" i="1"/>
  <c r="O125" i="1" s="1"/>
  <c r="T125" i="1" s="1"/>
  <c r="L124" i="1"/>
  <c r="O124" i="1" s="1"/>
  <c r="T124" i="1" s="1"/>
  <c r="J129" i="1"/>
  <c r="K121" i="1"/>
  <c r="L119" i="1"/>
  <c r="O119" i="1" s="1"/>
  <c r="T119" i="1" s="1"/>
  <c r="J121" i="1"/>
  <c r="G121" i="1"/>
  <c r="J116" i="1"/>
  <c r="L108" i="1"/>
  <c r="O108" i="1" s="1"/>
  <c r="T108" i="1" s="1"/>
  <c r="H110" i="1"/>
  <c r="K104" i="1"/>
  <c r="G77" i="1"/>
  <c r="L72" i="1"/>
  <c r="O72" i="1" s="1"/>
  <c r="T72" i="1" s="1"/>
  <c r="H77" i="1"/>
  <c r="I77" i="1"/>
  <c r="L68" i="1"/>
  <c r="O68" i="1" s="1"/>
  <c r="T68" i="1" s="1"/>
  <c r="K70" i="1"/>
  <c r="L65" i="1"/>
  <c r="O65" i="1" s="1"/>
  <c r="T65" i="1" s="1"/>
  <c r="L69" i="1"/>
  <c r="O69" i="1" s="1"/>
  <c r="T69" i="1" s="1"/>
  <c r="I62" i="1"/>
  <c r="G62" i="1"/>
  <c r="L52" i="1"/>
  <c r="O52" i="1" s="1"/>
  <c r="T52" i="1" s="1"/>
  <c r="L56" i="1"/>
  <c r="O56" i="1" s="1"/>
  <c r="T56" i="1" s="1"/>
  <c r="J58" i="1"/>
  <c r="L57" i="1"/>
  <c r="O57" i="1" s="1"/>
  <c r="T57" i="1" s="1"/>
  <c r="L53" i="1"/>
  <c r="O53" i="1" s="1"/>
  <c r="T53" i="1" s="1"/>
  <c r="L46" i="1"/>
  <c r="O46" i="1" s="1"/>
  <c r="T46" i="1" s="1"/>
  <c r="H49" i="1"/>
  <c r="I49" i="1"/>
  <c r="L47" i="1"/>
  <c r="O47" i="1" s="1"/>
  <c r="T47" i="1" s="1"/>
  <c r="K49" i="1"/>
  <c r="L38" i="1"/>
  <c r="O38" i="1" s="1"/>
  <c r="T38" i="1" s="1"/>
  <c r="I22" i="1"/>
  <c r="L18" i="1"/>
  <c r="O18" i="1" s="1"/>
  <c r="T18" i="1" s="1"/>
  <c r="L12" i="1"/>
  <c r="O12" i="1" s="1"/>
  <c r="T12" i="1" s="1"/>
  <c r="G22" i="1"/>
  <c r="L64" i="1"/>
  <c r="O64" i="1" s="1"/>
  <c r="T64" i="1" s="1"/>
  <c r="G70" i="1"/>
  <c r="L80" i="1"/>
  <c r="O80" i="1" s="1"/>
  <c r="T80" i="1" s="1"/>
  <c r="G82" i="1"/>
  <c r="L106" i="1"/>
  <c r="O106" i="1" s="1"/>
  <c r="T106" i="1" s="1"/>
  <c r="G110" i="1"/>
  <c r="L142" i="1"/>
  <c r="O142" i="1" s="1"/>
  <c r="T142" i="1" s="1"/>
  <c r="G145" i="1"/>
  <c r="L158" i="1"/>
  <c r="O158" i="1" s="1"/>
  <c r="T158" i="1" s="1"/>
  <c r="G161" i="1"/>
  <c r="L180" i="1"/>
  <c r="O180" i="1" s="1"/>
  <c r="T180" i="1" s="1"/>
  <c r="G184" i="1"/>
  <c r="L186" i="1"/>
  <c r="O186" i="1" s="1"/>
  <c r="T186" i="1" s="1"/>
  <c r="G192" i="1"/>
  <c r="L112" i="1"/>
  <c r="O112" i="1" s="1"/>
  <c r="T112" i="1" s="1"/>
  <c r="G116" i="1"/>
  <c r="L212" i="1"/>
  <c r="O212" i="1" s="1"/>
  <c r="T212" i="1" s="1"/>
  <c r="G215" i="1"/>
  <c r="G95" i="1"/>
  <c r="L89" i="1"/>
  <c r="G104" i="1"/>
  <c r="L101" i="1"/>
  <c r="O101" i="1" s="1"/>
  <c r="T101" i="1" s="1"/>
  <c r="G136" i="1"/>
  <c r="L131" i="1"/>
  <c r="O131" i="1" s="1"/>
  <c r="T131" i="1" s="1"/>
  <c r="H42" i="1"/>
  <c r="H58" i="1"/>
  <c r="H129" i="1"/>
  <c r="H156" i="1"/>
  <c r="H171" i="1"/>
  <c r="J29" i="1"/>
  <c r="J49" i="1"/>
  <c r="K58" i="1"/>
  <c r="J77" i="1"/>
  <c r="I95" i="1"/>
  <c r="K99" i="1"/>
  <c r="I136" i="1"/>
  <c r="K156" i="1"/>
  <c r="J229" i="1"/>
  <c r="K82" i="1"/>
  <c r="I104" i="1"/>
  <c r="J140" i="1"/>
  <c r="J184" i="1"/>
  <c r="J210" i="1"/>
  <c r="L14" i="1"/>
  <c r="O14" i="1" s="1"/>
  <c r="T14" i="1" s="1"/>
  <c r="G29" i="1"/>
  <c r="L24" i="1"/>
  <c r="O24" i="1" s="1"/>
  <c r="T24" i="1" s="1"/>
  <c r="G87" i="1"/>
  <c r="L126" i="1"/>
  <c r="O126" i="1" s="1"/>
  <c r="T126" i="1" s="1"/>
  <c r="L160" i="1"/>
  <c r="O160" i="1" s="1"/>
  <c r="T160" i="1" s="1"/>
  <c r="L182" i="1"/>
  <c r="O182" i="1" s="1"/>
  <c r="T182" i="1" s="1"/>
  <c r="G210" i="1"/>
  <c r="L214" i="1"/>
  <c r="O214" i="1" s="1"/>
  <c r="T214" i="1" s="1"/>
  <c r="L226" i="1"/>
  <c r="O226" i="1" s="1"/>
  <c r="T226" i="1" s="1"/>
  <c r="H70" i="1"/>
  <c r="H116" i="1"/>
  <c r="H121" i="1"/>
  <c r="H145" i="1"/>
  <c r="H192" i="1"/>
  <c r="K29" i="1"/>
  <c r="K62" i="1"/>
  <c r="I70" i="1"/>
  <c r="K77" i="1"/>
  <c r="K87" i="1"/>
  <c r="J95" i="1"/>
  <c r="J104" i="1"/>
  <c r="I110" i="1"/>
  <c r="I116" i="1"/>
  <c r="I121" i="1"/>
  <c r="J136" i="1"/>
  <c r="K140" i="1"/>
  <c r="I145" i="1"/>
  <c r="I161" i="1"/>
  <c r="K184" i="1"/>
  <c r="K198" i="1"/>
  <c r="I215" i="1"/>
  <c r="I220" i="1"/>
  <c r="K229" i="1"/>
  <c r="L60" i="1"/>
  <c r="O60" i="1" s="1"/>
  <c r="T60" i="1" s="1"/>
  <c r="L84" i="1"/>
  <c r="O84" i="1" s="1"/>
  <c r="T84" i="1" s="1"/>
  <c r="L200" i="1"/>
  <c r="O200" i="1" s="1"/>
  <c r="T200" i="1" s="1"/>
  <c r="J87" i="1"/>
  <c r="K129" i="1"/>
  <c r="K171" i="1"/>
  <c r="K176" i="1"/>
  <c r="J198" i="1"/>
  <c r="K220" i="1"/>
  <c r="L34" i="1"/>
  <c r="O34" i="1" s="1"/>
  <c r="T34" i="1" s="1"/>
  <c r="G49" i="1"/>
  <c r="L44" i="1"/>
  <c r="O44" i="1" s="1"/>
  <c r="T44" i="1" s="1"/>
  <c r="L54" i="1"/>
  <c r="O54" i="1" s="1"/>
  <c r="T54" i="1" s="1"/>
  <c r="L66" i="1"/>
  <c r="O66" i="1" s="1"/>
  <c r="T66" i="1" s="1"/>
  <c r="L76" i="1"/>
  <c r="O76" i="1" s="1"/>
  <c r="T76" i="1" s="1"/>
  <c r="L90" i="1"/>
  <c r="O90" i="1" s="1"/>
  <c r="T90" i="1" s="1"/>
  <c r="L102" i="1"/>
  <c r="O102" i="1" s="1"/>
  <c r="T102" i="1" s="1"/>
  <c r="L114" i="1"/>
  <c r="O114" i="1" s="1"/>
  <c r="T114" i="1" s="1"/>
  <c r="G140" i="1"/>
  <c r="L138" i="1"/>
  <c r="O138" i="1" s="1"/>
  <c r="T138" i="1" s="1"/>
  <c r="L150" i="1"/>
  <c r="O150" i="1" s="1"/>
  <c r="T150" i="1" s="1"/>
  <c r="L170" i="1"/>
  <c r="O170" i="1" s="1"/>
  <c r="T170" i="1" s="1"/>
  <c r="G198" i="1"/>
  <c r="L194" i="1"/>
  <c r="O194" i="1" s="1"/>
  <c r="T194" i="1" s="1"/>
  <c r="L204" i="1"/>
  <c r="O204" i="1" s="1"/>
  <c r="T204" i="1" s="1"/>
  <c r="G229" i="1"/>
  <c r="H22" i="1"/>
  <c r="O9" i="1"/>
  <c r="T9" i="1" s="1"/>
  <c r="L15" i="1"/>
  <c r="O15" i="1" s="1"/>
  <c r="T15" i="1" s="1"/>
  <c r="L19" i="1"/>
  <c r="O19" i="1" s="1"/>
  <c r="T19" i="1" s="1"/>
  <c r="L25" i="1"/>
  <c r="O25" i="1" s="1"/>
  <c r="T25" i="1" s="1"/>
  <c r="L31" i="1"/>
  <c r="O31" i="1" s="1"/>
  <c r="T31" i="1" s="1"/>
  <c r="G42" i="1"/>
  <c r="L35" i="1"/>
  <c r="O35" i="1" s="1"/>
  <c r="T35" i="1" s="1"/>
  <c r="L39" i="1"/>
  <c r="O39" i="1" s="1"/>
  <c r="T39" i="1" s="1"/>
  <c r="L45" i="1"/>
  <c r="O45" i="1" s="1"/>
  <c r="T45" i="1" s="1"/>
  <c r="G58" i="1"/>
  <c r="L51" i="1"/>
  <c r="O51" i="1" s="1"/>
  <c r="T51" i="1" s="1"/>
  <c r="L55" i="1"/>
  <c r="O55" i="1" s="1"/>
  <c r="T55" i="1" s="1"/>
  <c r="L61" i="1"/>
  <c r="O61" i="1" s="1"/>
  <c r="T61" i="1" s="1"/>
  <c r="L67" i="1"/>
  <c r="O67" i="1" s="1"/>
  <c r="T67" i="1" s="1"/>
  <c r="L73" i="1"/>
  <c r="O73" i="1" s="1"/>
  <c r="T73" i="1" s="1"/>
  <c r="L79" i="1"/>
  <c r="L85" i="1"/>
  <c r="O85" i="1" s="1"/>
  <c r="T85" i="1" s="1"/>
  <c r="L91" i="1"/>
  <c r="O91" i="1" s="1"/>
  <c r="T91" i="1" s="1"/>
  <c r="L97" i="1"/>
  <c r="O97" i="1" s="1"/>
  <c r="T97" i="1" s="1"/>
  <c r="G99" i="1"/>
  <c r="L103" i="1"/>
  <c r="O103" i="1" s="1"/>
  <c r="T103" i="1" s="1"/>
  <c r="L109" i="1"/>
  <c r="O109" i="1" s="1"/>
  <c r="T109" i="1" s="1"/>
  <c r="L115" i="1"/>
  <c r="O115" i="1" s="1"/>
  <c r="T115" i="1" s="1"/>
  <c r="L123" i="1"/>
  <c r="O123" i="1" s="1"/>
  <c r="T123" i="1" s="1"/>
  <c r="L127" i="1"/>
  <c r="O127" i="1" s="1"/>
  <c r="T127" i="1" s="1"/>
  <c r="L133" i="1"/>
  <c r="O133" i="1" s="1"/>
  <c r="T133" i="1" s="1"/>
  <c r="L139" i="1"/>
  <c r="O139" i="1" s="1"/>
  <c r="T139" i="1" s="1"/>
  <c r="L147" i="1"/>
  <c r="O147" i="1" s="1"/>
  <c r="T147" i="1" s="1"/>
  <c r="G156" i="1"/>
  <c r="L151" i="1"/>
  <c r="O151" i="1" s="1"/>
  <c r="T151" i="1" s="1"/>
  <c r="L155" i="1"/>
  <c r="O155" i="1" s="1"/>
  <c r="T155" i="1" s="1"/>
  <c r="L163" i="1"/>
  <c r="O163" i="1" s="1"/>
  <c r="T163" i="1" s="1"/>
  <c r="G171" i="1"/>
  <c r="L167" i="1"/>
  <c r="O167" i="1" s="1"/>
  <c r="T167" i="1" s="1"/>
  <c r="L173" i="1"/>
  <c r="O173" i="1" s="1"/>
  <c r="T173" i="1" s="1"/>
  <c r="L179" i="1"/>
  <c r="O179" i="1" s="1"/>
  <c r="T179" i="1" s="1"/>
  <c r="L183" i="1"/>
  <c r="O183" i="1" s="1"/>
  <c r="T183" i="1" s="1"/>
  <c r="L189" i="1"/>
  <c r="O189" i="1" s="1"/>
  <c r="T189" i="1" s="1"/>
  <c r="L195" i="1"/>
  <c r="O195" i="1" s="1"/>
  <c r="T195" i="1" s="1"/>
  <c r="L201" i="1"/>
  <c r="O201" i="1" s="1"/>
  <c r="T201" i="1" s="1"/>
  <c r="L205" i="1"/>
  <c r="O205" i="1" s="1"/>
  <c r="T205" i="1" s="1"/>
  <c r="L209" i="1"/>
  <c r="O209" i="1" s="1"/>
  <c r="T209" i="1" s="1"/>
  <c r="G220" i="1"/>
  <c r="L217" i="1"/>
  <c r="O217" i="1" s="1"/>
  <c r="T217" i="1" s="1"/>
  <c r="L223" i="1"/>
  <c r="O223" i="1" s="1"/>
  <c r="T223" i="1" s="1"/>
  <c r="H136" i="1"/>
  <c r="I58" i="1"/>
  <c r="J145" i="1"/>
  <c r="I171" i="1"/>
  <c r="G129" i="1"/>
  <c r="G10" i="1"/>
  <c r="L227" i="1"/>
  <c r="O227" i="1" s="1"/>
  <c r="T227" i="1" s="1"/>
  <c r="H95" i="1"/>
  <c r="J22" i="1"/>
  <c r="I42" i="1"/>
  <c r="I82" i="1"/>
  <c r="K95" i="1"/>
  <c r="I99" i="1"/>
  <c r="J110" i="1"/>
  <c r="I129" i="1"/>
  <c r="K136" i="1"/>
  <c r="I156" i="1"/>
  <c r="J161" i="1"/>
  <c r="I176" i="1"/>
  <c r="J192" i="1"/>
  <c r="J215" i="1"/>
  <c r="F229" i="1"/>
  <c r="D229" i="1"/>
  <c r="C229" i="1"/>
  <c r="F220" i="1"/>
  <c r="D220" i="1"/>
  <c r="C220" i="1"/>
  <c r="F215" i="1"/>
  <c r="C215" i="1"/>
  <c r="F210" i="1"/>
  <c r="D210" i="1"/>
  <c r="C210" i="1"/>
  <c r="F198" i="1"/>
  <c r="D198" i="1"/>
  <c r="C198" i="1"/>
  <c r="F192" i="1"/>
  <c r="C192" i="1"/>
  <c r="F184" i="1"/>
  <c r="D184" i="1"/>
  <c r="C184" i="1"/>
  <c r="F176" i="1"/>
  <c r="D176" i="1"/>
  <c r="C176" i="1"/>
  <c r="F171" i="1"/>
  <c r="D171" i="1"/>
  <c r="C171" i="1"/>
  <c r="F161" i="1"/>
  <c r="D161" i="1"/>
  <c r="C161" i="1"/>
  <c r="F156" i="1"/>
  <c r="D156" i="1"/>
  <c r="C156" i="1"/>
  <c r="F145" i="1"/>
  <c r="D145" i="1"/>
  <c r="C145" i="1"/>
  <c r="F140" i="1"/>
  <c r="D140" i="1"/>
  <c r="C140" i="1"/>
  <c r="F136" i="1"/>
  <c r="D136" i="1"/>
  <c r="C136" i="1"/>
  <c r="F129" i="1"/>
  <c r="C129" i="1"/>
  <c r="F121" i="1"/>
  <c r="D121" i="1"/>
  <c r="C121" i="1"/>
  <c r="F116" i="1"/>
  <c r="D116" i="1"/>
  <c r="C116" i="1"/>
  <c r="F110" i="1"/>
  <c r="D110" i="1"/>
  <c r="C110" i="1"/>
  <c r="F104" i="1"/>
  <c r="D104" i="1"/>
  <c r="C104" i="1"/>
  <c r="F99" i="1"/>
  <c r="D99" i="1"/>
  <c r="C99" i="1"/>
  <c r="F95" i="1"/>
  <c r="D95" i="1"/>
  <c r="C95" i="1"/>
  <c r="F87" i="1"/>
  <c r="D87" i="1"/>
  <c r="C87" i="1"/>
  <c r="F82" i="1"/>
  <c r="D82" i="1"/>
  <c r="C82" i="1"/>
  <c r="F77" i="1"/>
  <c r="D77" i="1"/>
  <c r="C77" i="1"/>
  <c r="F70" i="1"/>
  <c r="D70" i="1"/>
  <c r="C70" i="1"/>
  <c r="F62" i="1"/>
  <c r="D62" i="1"/>
  <c r="C62" i="1"/>
  <c r="F58" i="1"/>
  <c r="D58" i="1"/>
  <c r="C58" i="1"/>
  <c r="F49" i="1"/>
  <c r="D49" i="1"/>
  <c r="C49" i="1"/>
  <c r="F42" i="1"/>
  <c r="D42" i="1"/>
  <c r="C42" i="1"/>
  <c r="F29" i="1"/>
  <c r="D29" i="1"/>
  <c r="C29" i="1"/>
  <c r="F22" i="1"/>
  <c r="D22" i="1"/>
  <c r="C22" i="1"/>
  <c r="L10" i="1"/>
  <c r="F10" i="1"/>
  <c r="D10" i="1"/>
  <c r="C10" i="1"/>
  <c r="T99" i="1" l="1"/>
  <c r="T22" i="1"/>
  <c r="T62" i="1"/>
  <c r="T29" i="1"/>
  <c r="T104" i="1"/>
  <c r="T184" i="1"/>
  <c r="T116" i="1"/>
  <c r="T42" i="1"/>
  <c r="T10" i="1"/>
  <c r="T198" i="1"/>
  <c r="T140" i="1"/>
  <c r="T49" i="1"/>
  <c r="T215" i="1"/>
  <c r="T192" i="1"/>
  <c r="T161" i="1"/>
  <c r="T110" i="1"/>
  <c r="T70" i="1"/>
  <c r="T77" i="1"/>
  <c r="T121" i="1"/>
  <c r="T176" i="1"/>
  <c r="T58" i="1"/>
  <c r="T87" i="1"/>
  <c r="T145" i="1"/>
  <c r="T229" i="1"/>
  <c r="T220" i="1"/>
  <c r="T171" i="1"/>
  <c r="T156" i="1"/>
  <c r="T129" i="1"/>
  <c r="T210" i="1"/>
  <c r="T136" i="1"/>
  <c r="L121" i="1"/>
  <c r="L87" i="1"/>
  <c r="L99" i="1"/>
  <c r="O99" i="1"/>
  <c r="O116" i="1"/>
  <c r="L176" i="1"/>
  <c r="O62" i="1"/>
  <c r="O29" i="1"/>
  <c r="O104" i="1"/>
  <c r="O184" i="1"/>
  <c r="O176" i="1"/>
  <c r="O58" i="1"/>
  <c r="O145" i="1"/>
  <c r="O229" i="1"/>
  <c r="O42" i="1"/>
  <c r="O10" i="1"/>
  <c r="O198" i="1"/>
  <c r="O140" i="1"/>
  <c r="O49" i="1"/>
  <c r="O215" i="1"/>
  <c r="O192" i="1"/>
  <c r="O161" i="1"/>
  <c r="O110" i="1"/>
  <c r="O70" i="1"/>
  <c r="O77" i="1"/>
  <c r="O121" i="1"/>
  <c r="O87" i="1"/>
  <c r="O22" i="1"/>
  <c r="O220" i="1"/>
  <c r="O171" i="1"/>
  <c r="O156" i="1"/>
  <c r="O129" i="1"/>
  <c r="O79" i="1"/>
  <c r="T79" i="1" s="1"/>
  <c r="O210" i="1"/>
  <c r="O136" i="1"/>
  <c r="L95" i="1"/>
  <c r="O89" i="1"/>
  <c r="T89" i="1" s="1"/>
  <c r="L198" i="1"/>
  <c r="L77" i="1"/>
  <c r="L215" i="1"/>
  <c r="L22" i="1"/>
  <c r="L42" i="1"/>
  <c r="L192" i="1"/>
  <c r="L184" i="1"/>
  <c r="L161" i="1"/>
  <c r="L145" i="1"/>
  <c r="L140" i="1"/>
  <c r="L136" i="1"/>
  <c r="L129" i="1"/>
  <c r="L110" i="1"/>
  <c r="L104" i="1"/>
  <c r="L82" i="1"/>
  <c r="L70" i="1"/>
  <c r="L58" i="1"/>
  <c r="I231" i="1"/>
  <c r="H231" i="1"/>
  <c r="K231" i="1"/>
  <c r="L29" i="1"/>
  <c r="J231" i="1"/>
  <c r="L156" i="1"/>
  <c r="L171" i="1"/>
  <c r="L210" i="1"/>
  <c r="L229" i="1"/>
  <c r="G231" i="1"/>
  <c r="L49" i="1"/>
  <c r="L62" i="1"/>
  <c r="L116" i="1"/>
  <c r="L220" i="1"/>
  <c r="C231" i="1"/>
  <c r="D231" i="1"/>
  <c r="F231" i="1"/>
  <c r="F233" i="1" s="1"/>
  <c r="T95" i="1" l="1"/>
  <c r="T82" i="1"/>
  <c r="O82" i="1"/>
  <c r="O95" i="1"/>
  <c r="L231" i="1"/>
  <c r="O231" i="1" l="1"/>
  <c r="T231" i="1"/>
  <c r="T233" i="1" s="1"/>
</calcChain>
</file>

<file path=xl/sharedStrings.xml><?xml version="1.0" encoding="utf-8"?>
<sst xmlns="http://schemas.openxmlformats.org/spreadsheetml/2006/main" count="251" uniqueCount="249">
  <si>
    <t>Republica Dominicana</t>
  </si>
  <si>
    <t>JUNTA CENTRAL ELECTORAL</t>
  </si>
  <si>
    <t xml:space="preserve">Municipios y  Distritos Municipales </t>
  </si>
  <si>
    <t>TOTAL DE RECINTOS</t>
  </si>
  <si>
    <t>Monto total a Pagar por Municipio</t>
  </si>
  <si>
    <t>DISTRITO NACIONAL</t>
  </si>
  <si>
    <t>Distrito Nacional</t>
  </si>
  <si>
    <t>Total Distrito Nacional</t>
  </si>
  <si>
    <t>AZUA</t>
  </si>
  <si>
    <t>PADRE LAS CASAS</t>
  </si>
  <si>
    <t>Guayabal</t>
  </si>
  <si>
    <t>Peralta</t>
  </si>
  <si>
    <t>Sabana Yegua</t>
  </si>
  <si>
    <t>Estebania</t>
  </si>
  <si>
    <t>Las Charcas</t>
  </si>
  <si>
    <t>Pueblo Viejo</t>
  </si>
  <si>
    <t>Total provincia Azua</t>
  </si>
  <si>
    <t>BAHORUCO</t>
  </si>
  <si>
    <t>NEIBA</t>
  </si>
  <si>
    <t>Tamayo</t>
  </si>
  <si>
    <t xml:space="preserve">Los Rios </t>
  </si>
  <si>
    <t>Galván</t>
  </si>
  <si>
    <t>Total provincia Bahoruco</t>
  </si>
  <si>
    <t>BARAHONA</t>
  </si>
  <si>
    <t>Barahona</t>
  </si>
  <si>
    <t xml:space="preserve">Vicente Noble </t>
  </si>
  <si>
    <t>Polo</t>
  </si>
  <si>
    <t>Peñon</t>
  </si>
  <si>
    <t>Fundación</t>
  </si>
  <si>
    <t>Las Salinas</t>
  </si>
  <si>
    <t xml:space="preserve">Jaquimeyes </t>
  </si>
  <si>
    <t>Total provincia Barahona</t>
  </si>
  <si>
    <t>DAJABON</t>
  </si>
  <si>
    <t>Dajabón</t>
  </si>
  <si>
    <t>Restauración</t>
  </si>
  <si>
    <t>Loma de Cabrera</t>
  </si>
  <si>
    <t>Partido</t>
  </si>
  <si>
    <t>El Pino</t>
  </si>
  <si>
    <t xml:space="preserve">Total provincia Dajabón </t>
  </si>
  <si>
    <t>DUARTE</t>
  </si>
  <si>
    <t xml:space="preserve">San Francisco </t>
  </si>
  <si>
    <t>Pimentel</t>
  </si>
  <si>
    <t>Villla Riva</t>
  </si>
  <si>
    <t>Castillo</t>
  </si>
  <si>
    <t>Hostos</t>
  </si>
  <si>
    <t>Arenoso</t>
  </si>
  <si>
    <t>Las Guáranas</t>
  </si>
  <si>
    <t>Total provincia Duarte</t>
  </si>
  <si>
    <t>EL SEIBO</t>
  </si>
  <si>
    <t>El Seibo</t>
  </si>
  <si>
    <t>Miches</t>
  </si>
  <si>
    <t>Total provincia El Seibo</t>
  </si>
  <si>
    <t>ELIAS PIÑA</t>
  </si>
  <si>
    <t>Comendador</t>
  </si>
  <si>
    <t>Bánica</t>
  </si>
  <si>
    <t>Pedro Santana</t>
  </si>
  <si>
    <t>Hondo Valle</t>
  </si>
  <si>
    <t>El Llano</t>
  </si>
  <si>
    <t>Juan Santiago</t>
  </si>
  <si>
    <t>Total provincia Elias Piña</t>
  </si>
  <si>
    <t>ESPAILLAT</t>
  </si>
  <si>
    <t>Moca</t>
  </si>
  <si>
    <t>Gaspar Hernández</t>
  </si>
  <si>
    <t>Cayetano Germosen</t>
  </si>
  <si>
    <t>Jamao al Norte</t>
  </si>
  <si>
    <t>San Victor</t>
  </si>
  <si>
    <t>Total provincia Espaillat</t>
  </si>
  <si>
    <t>HATO MAYOR</t>
  </si>
  <si>
    <t>Hato Mayor</t>
  </si>
  <si>
    <t>Sabana de la Mar</t>
  </si>
  <si>
    <t>El Valle</t>
  </si>
  <si>
    <t>Total provincia Hato Mayor</t>
  </si>
  <si>
    <t>HERMANAS MIRABAL</t>
  </si>
  <si>
    <t xml:space="preserve">Salcedo </t>
  </si>
  <si>
    <t xml:space="preserve">Tenares </t>
  </si>
  <si>
    <t>Villa Tapia</t>
  </si>
  <si>
    <t>Total provincia Hermanas Mirabal</t>
  </si>
  <si>
    <t>INDEPENDENCIA</t>
  </si>
  <si>
    <t>Jimani</t>
  </si>
  <si>
    <t>Duvergé</t>
  </si>
  <si>
    <t>La Descubierta</t>
  </si>
  <si>
    <t>Poster Rio</t>
  </si>
  <si>
    <t>Mella</t>
  </si>
  <si>
    <t>Cristóbal</t>
  </si>
  <si>
    <t>Total provincia Independencia</t>
  </si>
  <si>
    <t>LA ALTAGRACIA</t>
  </si>
  <si>
    <t>Higüey</t>
  </si>
  <si>
    <t>San Rafael del Yuma</t>
  </si>
  <si>
    <t>Total provincia La Altagracia</t>
  </si>
  <si>
    <t>LA ROMANA</t>
  </si>
  <si>
    <t xml:space="preserve">La Romana </t>
  </si>
  <si>
    <t>Guaymate</t>
  </si>
  <si>
    <t>Villa Hermosa</t>
  </si>
  <si>
    <t>Total provincia La Romana</t>
  </si>
  <si>
    <t>LA VEGA</t>
  </si>
  <si>
    <t>La Vega</t>
  </si>
  <si>
    <t>Jarabacoa</t>
  </si>
  <si>
    <t xml:space="preserve">Constanza </t>
  </si>
  <si>
    <t>Jima Abajo</t>
  </si>
  <si>
    <t>Total provincia La Vega</t>
  </si>
  <si>
    <t>MARIA TRINIDAD SANCHEZ</t>
  </si>
  <si>
    <t>Nagua</t>
  </si>
  <si>
    <t>Cabrera</t>
  </si>
  <si>
    <t>Rio San Juan</t>
  </si>
  <si>
    <t>El Factor</t>
  </si>
  <si>
    <t>Total provincia Ma. Trinidad Sánchez</t>
  </si>
  <si>
    <t>MONSEÑOR NOUEL</t>
  </si>
  <si>
    <t>Bonao</t>
  </si>
  <si>
    <t xml:space="preserve">Maimón </t>
  </si>
  <si>
    <t>Piedra Blanca</t>
  </si>
  <si>
    <t>Total provincia Monseñor Nouel</t>
  </si>
  <si>
    <t>MONTECRISTI</t>
  </si>
  <si>
    <t>Montecristi</t>
  </si>
  <si>
    <t>Guayubin</t>
  </si>
  <si>
    <t xml:space="preserve">Villa Vásquez </t>
  </si>
  <si>
    <t>Pepillo Salcedo</t>
  </si>
  <si>
    <t>Castañuelas</t>
  </si>
  <si>
    <t>Las Matas de Santa Cruz</t>
  </si>
  <si>
    <t>Total provincia Montecristi</t>
  </si>
  <si>
    <t>MONTE PLATA</t>
  </si>
  <si>
    <t>Monte Plata</t>
  </si>
  <si>
    <t>Bayaguana</t>
  </si>
  <si>
    <t>Yamasá</t>
  </si>
  <si>
    <t>Sabana Grande de Boya</t>
  </si>
  <si>
    <t>Peralvillo</t>
  </si>
  <si>
    <t>Total provincia Monte plata</t>
  </si>
  <si>
    <t>PEDERNALES</t>
  </si>
  <si>
    <t>Pedernales</t>
  </si>
  <si>
    <t>Oviedo</t>
  </si>
  <si>
    <t xml:space="preserve">Total provincia Pedernales </t>
  </si>
  <si>
    <t>PERAVIA</t>
  </si>
  <si>
    <t>Bani</t>
  </si>
  <si>
    <t>Nizao</t>
  </si>
  <si>
    <t>Matanzas</t>
  </si>
  <si>
    <t>Total provincia Peravia</t>
  </si>
  <si>
    <t>PUERTO PLATA</t>
  </si>
  <si>
    <t>Puerto Plata</t>
  </si>
  <si>
    <t>Imbert</t>
  </si>
  <si>
    <t>Altamira</t>
  </si>
  <si>
    <t xml:space="preserve">Luperón </t>
  </si>
  <si>
    <t>Sosua</t>
  </si>
  <si>
    <t xml:space="preserve">Los Hidalgos </t>
  </si>
  <si>
    <t>Guananico</t>
  </si>
  <si>
    <t>Villa Isabela</t>
  </si>
  <si>
    <t>Villa Montellano</t>
  </si>
  <si>
    <t xml:space="preserve">Total provincia Puerto Plata </t>
  </si>
  <si>
    <t>SAMANA</t>
  </si>
  <si>
    <t>Samaná</t>
  </si>
  <si>
    <t>Sánchez</t>
  </si>
  <si>
    <t xml:space="preserve">LasTerrenas </t>
  </si>
  <si>
    <t>Total provincia Samaná</t>
  </si>
  <si>
    <t>SAN CRISTOBAL</t>
  </si>
  <si>
    <t xml:space="preserve">San Cristobal </t>
  </si>
  <si>
    <t>Villa Altagracia</t>
  </si>
  <si>
    <t xml:space="preserve">Yaguate </t>
  </si>
  <si>
    <t>Sabana Grande de Palenque</t>
  </si>
  <si>
    <t xml:space="preserve">Bajos de Haina </t>
  </si>
  <si>
    <t>Cambita Garabito</t>
  </si>
  <si>
    <t>Los Cacaos</t>
  </si>
  <si>
    <t>Total provincia San Cristobal</t>
  </si>
  <si>
    <t>SAN JOSE DE OCOA</t>
  </si>
  <si>
    <t>San José de Ocoa</t>
  </si>
  <si>
    <t xml:space="preserve">Sabana Larga </t>
  </si>
  <si>
    <t>Rancho Arriba</t>
  </si>
  <si>
    <t xml:space="preserve">Total provincia San José de Ocoa </t>
  </si>
  <si>
    <t xml:space="preserve">SAN JUAN </t>
  </si>
  <si>
    <t>San Juan de la Maguana</t>
  </si>
  <si>
    <t>Las Matas de Farfan</t>
  </si>
  <si>
    <t>El Cercado</t>
  </si>
  <si>
    <t>Vallejuelo</t>
  </si>
  <si>
    <t>Bohechio</t>
  </si>
  <si>
    <t>Juan de Herrera</t>
  </si>
  <si>
    <t>Total provincia San Juan</t>
  </si>
  <si>
    <t>SAN PEDRO DE MACORIS</t>
  </si>
  <si>
    <t>San Pedro de Macoris</t>
  </si>
  <si>
    <t>Los Llanos</t>
  </si>
  <si>
    <t xml:space="preserve">Ramón Santana </t>
  </si>
  <si>
    <t>Consuelo</t>
  </si>
  <si>
    <t xml:space="preserve">Quisqueya </t>
  </si>
  <si>
    <t>Guayacanes</t>
  </si>
  <si>
    <t>Total provincia San Pedro de Macoris</t>
  </si>
  <si>
    <t>SANCHEZ RAMIREZ</t>
  </si>
  <si>
    <t>Cotüi</t>
  </si>
  <si>
    <t>Cevicos</t>
  </si>
  <si>
    <t>Fantino</t>
  </si>
  <si>
    <t xml:space="preserve">Villa La Mata </t>
  </si>
  <si>
    <t xml:space="preserve">Total provincia Sánchez Ramirez </t>
  </si>
  <si>
    <t>SANTIAGO</t>
  </si>
  <si>
    <t xml:space="preserve">Santiago de los Caballeros </t>
  </si>
  <si>
    <t>Tamboril</t>
  </si>
  <si>
    <t>Janico</t>
  </si>
  <si>
    <t>San José de las Matas</t>
  </si>
  <si>
    <t>Villa Gonzalez</t>
  </si>
  <si>
    <t xml:space="preserve">Licey al Medio </t>
  </si>
  <si>
    <t>Villa Bisono</t>
  </si>
  <si>
    <t>Sabana Iglesia</t>
  </si>
  <si>
    <t>Baitoa</t>
  </si>
  <si>
    <t xml:space="preserve">Puñal </t>
  </si>
  <si>
    <t>Total provincia Santiago</t>
  </si>
  <si>
    <t>SANTIAGO RODRIGUEZ</t>
  </si>
  <si>
    <t>San Ignacio de Sabaneta</t>
  </si>
  <si>
    <t xml:space="preserve">Monción </t>
  </si>
  <si>
    <t>Villa Los Almacigos</t>
  </si>
  <si>
    <t>Total provincia Santiago Rogriguez</t>
  </si>
  <si>
    <t>VALVERDE</t>
  </si>
  <si>
    <t>Mao</t>
  </si>
  <si>
    <t>Esperanza</t>
  </si>
  <si>
    <t>Laguna Salada</t>
  </si>
  <si>
    <t>SANTO DOMINGO</t>
  </si>
  <si>
    <t>Santo Domingo Este</t>
  </si>
  <si>
    <t>Santo Domingo Oeste</t>
  </si>
  <si>
    <t>Santo Domingo Norte</t>
  </si>
  <si>
    <t>Boca Chica</t>
  </si>
  <si>
    <t>San Antonio de Guerra</t>
  </si>
  <si>
    <t>Pedro Brand</t>
  </si>
  <si>
    <t xml:space="preserve">Los Alcarrizos </t>
  </si>
  <si>
    <t>Total provincia Santo Domingo</t>
  </si>
  <si>
    <t>SUB-TOTAL</t>
  </si>
  <si>
    <t xml:space="preserve">Cabral </t>
  </si>
  <si>
    <t>Enriquillo</t>
  </si>
  <si>
    <t>Paraiso</t>
  </si>
  <si>
    <t xml:space="preserve">Pago a Miembros de Mesas </t>
  </si>
  <si>
    <t>Presidentes a razón de RD$4,500.00</t>
  </si>
  <si>
    <t>Secretarios a razón de RD$4,200.00</t>
  </si>
  <si>
    <t>Primer vocal a razón de RD$3,800.00</t>
  </si>
  <si>
    <t>Segundo Vocal a razón de RD$3,800.00</t>
  </si>
  <si>
    <t xml:space="preserve">Sustituto de Secretarios a razón de RD$3,800.00 </t>
  </si>
  <si>
    <t xml:space="preserve">La Ciénaga </t>
  </si>
  <si>
    <t>Tábara Arriba</t>
  </si>
  <si>
    <t>Las Yayas de Viajama</t>
  </si>
  <si>
    <t>Villa Jaragua</t>
  </si>
  <si>
    <t xml:space="preserve">Colegios Electorales  </t>
  </si>
  <si>
    <t>San Gregorio de Nigua</t>
  </si>
  <si>
    <t>Cantidad de facilitadores de recintos por municipios</t>
  </si>
  <si>
    <t xml:space="preserve">Funcionarios de Colegios </t>
  </si>
  <si>
    <t>ZONA                     PROVINCIA</t>
  </si>
  <si>
    <t xml:space="preserve">Pago por traslados a facilitadores de recintos Electorales. A razón de RD$500.00 </t>
  </si>
  <si>
    <t>Total General a pagar a facilitadores.  (Labor+traslado+alimentación)</t>
  </si>
  <si>
    <t>Total General a pagar a funcionarios de colegios electorales.  (Labor+traslado+alimentación)</t>
  </si>
  <si>
    <t xml:space="preserve">Pago por traslados a funcionarios de colegios Electorales. A razón de RD$500.00 </t>
  </si>
  <si>
    <t>Pago por dia a funcionarios de Colegios Electorales</t>
  </si>
  <si>
    <t xml:space="preserve">Pago por labor a facilitadores . A razón de RD$5,000.00 </t>
  </si>
  <si>
    <t xml:space="preserve">Contingencia </t>
  </si>
  <si>
    <t xml:space="preserve"> </t>
  </si>
  <si>
    <t xml:space="preserve">Total </t>
  </si>
  <si>
    <t>Pago a Funcionarios de los Colegios Electorales y facilitadores para las elecciones Extraordinarias, Generales, Presidenciales, Senatorial,  y  de Diputaciones del 5 de julio 2020.</t>
  </si>
  <si>
    <t>Preparado el 23 de mayo, 2020.</t>
  </si>
  <si>
    <t xml:space="preserve">Pago alimentación a funcionarios de colegios Electorales. A razón de RD$1,000.00 </t>
  </si>
  <si>
    <t xml:space="preserve">Pago alimentación a facilitadores de colegios Electorales. A razón de RD$1,000.00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</si>
</sst>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164" formatCode="&quot;$&quot;#,##0.00_);\(&quot;$&quot;#,##0.00\)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3" fontId="3" fillId="0" borderId="16" xfId="1" applyNumberFormat="1" applyFont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3" fontId="3" fillId="0" borderId="3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8" borderId="15" xfId="1" applyFont="1" applyFill="1" applyBorder="1" applyAlignment="1">
      <alignment horizontal="center" wrapText="1"/>
    </xf>
    <xf numFmtId="0" fontId="6" fillId="8" borderId="44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3" fontId="2" fillId="8" borderId="12" xfId="1" applyNumberFormat="1" applyFont="1" applyFill="1" applyBorder="1" applyAlignment="1">
      <alignment horizontal="center" vertical="center"/>
    </xf>
    <xf numFmtId="3" fontId="3" fillId="8" borderId="0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wrapText="1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26" xfId="1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8" fontId="2" fillId="3" borderId="20" xfId="1" applyNumberFormat="1" applyFont="1" applyFill="1" applyBorder="1" applyAlignment="1">
      <alignment horizontal="center" vertical="center"/>
    </xf>
    <xf numFmtId="8" fontId="2" fillId="3" borderId="17" xfId="1" applyNumberFormat="1" applyFont="1" applyFill="1" applyBorder="1" applyAlignment="1">
      <alignment horizontal="center" vertical="center"/>
    </xf>
    <xf numFmtId="8" fontId="2" fillId="2" borderId="17" xfId="1" applyNumberFormat="1" applyFont="1" applyFill="1" applyBorder="1" applyAlignment="1">
      <alignment horizontal="center" vertical="center"/>
    </xf>
    <xf numFmtId="0" fontId="2" fillId="0" borderId="17" xfId="1" applyFont="1" applyBorder="1"/>
    <xf numFmtId="0" fontId="2" fillId="4" borderId="17" xfId="1" applyFont="1" applyFill="1" applyBorder="1" applyAlignment="1">
      <alignment wrapText="1"/>
    </xf>
    <xf numFmtId="3" fontId="2" fillId="4" borderId="18" xfId="0" applyNumberFormat="1" applyFont="1" applyFill="1" applyBorder="1" applyAlignment="1">
      <alignment horizontal="center" vertical="center"/>
    </xf>
    <xf numFmtId="3" fontId="2" fillId="4" borderId="19" xfId="0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/>
    </xf>
    <xf numFmtId="8" fontId="2" fillId="4" borderId="20" xfId="1" applyNumberFormat="1" applyFont="1" applyFill="1" applyBorder="1" applyAlignment="1">
      <alignment horizontal="center" vertical="center"/>
    </xf>
    <xf numFmtId="8" fontId="2" fillId="4" borderId="17" xfId="1" applyNumberFormat="1" applyFont="1" applyFill="1" applyBorder="1" applyAlignment="1">
      <alignment horizontal="center" vertical="center"/>
    </xf>
    <xf numFmtId="0" fontId="2" fillId="0" borderId="15" xfId="1" applyFont="1" applyBorder="1"/>
    <xf numFmtId="0" fontId="3" fillId="8" borderId="17" xfId="1" applyFont="1" applyFill="1" applyBorder="1" applyAlignment="1">
      <alignment wrapText="1"/>
    </xf>
    <xf numFmtId="8" fontId="2" fillId="0" borderId="21" xfId="1" applyNumberFormat="1" applyFont="1" applyFill="1" applyBorder="1" applyAlignment="1">
      <alignment horizontal="center" vertical="center"/>
    </xf>
    <xf numFmtId="8" fontId="2" fillId="0" borderId="20" xfId="1" applyNumberFormat="1" applyFont="1" applyFill="1" applyBorder="1" applyAlignment="1">
      <alignment horizontal="center" vertical="center"/>
    </xf>
    <xf numFmtId="49" fontId="8" fillId="5" borderId="0" xfId="0" applyNumberFormat="1" applyFont="1" applyFill="1" applyBorder="1" applyAlignment="1">
      <alignment wrapText="1"/>
    </xf>
    <xf numFmtId="3" fontId="2" fillId="0" borderId="18" xfId="1" applyNumberFormat="1" applyFont="1" applyFill="1" applyBorder="1" applyAlignment="1">
      <alignment horizontal="center" vertical="center"/>
    </xf>
    <xf numFmtId="3" fontId="2" fillId="0" borderId="30" xfId="1" applyNumberFormat="1" applyFont="1" applyFill="1" applyBorder="1" applyAlignment="1">
      <alignment horizontal="center" vertical="center"/>
    </xf>
    <xf numFmtId="0" fontId="2" fillId="5" borderId="22" xfId="1" applyFont="1" applyFill="1" applyBorder="1" applyAlignment="1">
      <alignment wrapText="1"/>
    </xf>
    <xf numFmtId="0" fontId="8" fillId="5" borderId="17" xfId="0" applyFont="1" applyFill="1" applyBorder="1" applyAlignment="1">
      <alignment wrapText="1"/>
    </xf>
    <xf numFmtId="3" fontId="3" fillId="0" borderId="18" xfId="1" applyNumberFormat="1" applyFont="1" applyFill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8" fontId="3" fillId="0" borderId="20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3" fontId="2" fillId="4" borderId="19" xfId="1" applyNumberFormat="1" applyFont="1" applyFill="1" applyBorder="1" applyAlignment="1">
      <alignment horizontal="center" vertical="center"/>
    </xf>
    <xf numFmtId="3" fontId="2" fillId="4" borderId="30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164" fontId="2" fillId="4" borderId="38" xfId="1" applyNumberFormat="1" applyFont="1" applyFill="1" applyBorder="1" applyAlignment="1">
      <alignment horizontal="center" vertical="center"/>
    </xf>
    <xf numFmtId="164" fontId="2" fillId="4" borderId="19" xfId="1" applyNumberFormat="1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horizontal="center" vertical="center"/>
    </xf>
    <xf numFmtId="0" fontId="10" fillId="0" borderId="4" xfId="0" applyFont="1" applyBorder="1"/>
    <xf numFmtId="3" fontId="3" fillId="0" borderId="18" xfId="1" applyNumberFormat="1" applyFont="1" applyFill="1" applyBorder="1" applyAlignment="1">
      <alignment horizontal="center" vertical="center" wrapText="1"/>
    </xf>
    <xf numFmtId="0" fontId="2" fillId="0" borderId="22" xfId="1" applyFont="1" applyBorder="1"/>
    <xf numFmtId="3" fontId="11" fillId="0" borderId="19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/>
    </xf>
    <xf numFmtId="0" fontId="3" fillId="0" borderId="17" xfId="1" applyFont="1" applyBorder="1"/>
    <xf numFmtId="3" fontId="3" fillId="0" borderId="19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3" fontId="2" fillId="0" borderId="27" xfId="1" applyNumberFormat="1" applyFont="1" applyFill="1" applyBorder="1" applyAlignment="1">
      <alignment horizontal="center" vertical="center"/>
    </xf>
    <xf numFmtId="3" fontId="2" fillId="0" borderId="31" xfId="1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2" fillId="4" borderId="24" xfId="1" applyFont="1" applyFill="1" applyBorder="1"/>
    <xf numFmtId="0" fontId="2" fillId="4" borderId="24" xfId="1" applyFont="1" applyFill="1" applyBorder="1" applyAlignment="1">
      <alignment wrapText="1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8" fontId="2" fillId="4" borderId="42" xfId="1" applyNumberFormat="1" applyFont="1" applyFill="1" applyBorder="1" applyAlignment="1">
      <alignment horizontal="center" vertical="center"/>
    </xf>
    <xf numFmtId="0" fontId="2" fillId="0" borderId="33" xfId="1" applyFont="1" applyFill="1" applyBorder="1"/>
    <xf numFmtId="0" fontId="2" fillId="0" borderId="12" xfId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horizontal="center" vertical="center"/>
    </xf>
    <xf numFmtId="8" fontId="2" fillId="0" borderId="12" xfId="1" applyNumberFormat="1" applyFont="1" applyFill="1" applyBorder="1" applyAlignment="1">
      <alignment horizontal="center" vertical="center"/>
    </xf>
    <xf numFmtId="8" fontId="3" fillId="0" borderId="12" xfId="1" applyNumberFormat="1" applyFont="1" applyFill="1" applyBorder="1" applyAlignment="1">
      <alignment horizontal="center" vertical="center"/>
    </xf>
    <xf numFmtId="8" fontId="3" fillId="0" borderId="13" xfId="1" applyNumberFormat="1" applyFont="1" applyFill="1" applyBorder="1" applyAlignment="1">
      <alignment horizontal="center" vertical="center"/>
    </xf>
    <xf numFmtId="0" fontId="2" fillId="7" borderId="10" xfId="1" applyFont="1" applyFill="1" applyBorder="1"/>
    <xf numFmtId="0" fontId="3" fillId="7" borderId="10" xfId="1" applyFont="1" applyFill="1" applyBorder="1"/>
    <xf numFmtId="3" fontId="2" fillId="7" borderId="34" xfId="1" applyNumberFormat="1" applyFont="1" applyFill="1" applyBorder="1" applyAlignment="1">
      <alignment horizontal="center" vertical="center"/>
    </xf>
    <xf numFmtId="3" fontId="2" fillId="7" borderId="35" xfId="1" applyNumberFormat="1" applyFont="1" applyFill="1" applyBorder="1" applyAlignment="1">
      <alignment horizontal="center" vertical="center"/>
    </xf>
    <xf numFmtId="8" fontId="2" fillId="7" borderId="35" xfId="1" applyNumberFormat="1" applyFont="1" applyFill="1" applyBorder="1" applyAlignment="1">
      <alignment horizontal="center" vertical="center"/>
    </xf>
    <xf numFmtId="8" fontId="2" fillId="7" borderId="36" xfId="1" applyNumberFormat="1" applyFont="1" applyFill="1" applyBorder="1" applyAlignment="1">
      <alignment horizontal="center" vertical="center"/>
    </xf>
    <xf numFmtId="8" fontId="2" fillId="7" borderId="37" xfId="1" applyNumberFormat="1" applyFont="1" applyFill="1" applyBorder="1" applyAlignment="1">
      <alignment horizontal="center" vertical="center"/>
    </xf>
    <xf numFmtId="0" fontId="10" fillId="4" borderId="9" xfId="0" applyFont="1" applyFill="1" applyBorder="1"/>
    <xf numFmtId="0" fontId="8" fillId="4" borderId="9" xfId="0" applyFont="1" applyFill="1" applyBorder="1"/>
    <xf numFmtId="3" fontId="8" fillId="4" borderId="9" xfId="0" applyNumberFormat="1" applyFont="1" applyFill="1" applyBorder="1"/>
    <xf numFmtId="3" fontId="8" fillId="4" borderId="9" xfId="0" applyNumberFormat="1" applyFont="1" applyFill="1" applyBorder="1" applyAlignment="1">
      <alignment horizontal="center" vertical="center"/>
    </xf>
    <xf numFmtId="8" fontId="10" fillId="4" borderId="45" xfId="0" applyNumberFormat="1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left"/>
    </xf>
    <xf numFmtId="0" fontId="10" fillId="7" borderId="45" xfId="0" applyFont="1" applyFill="1" applyBorder="1"/>
    <xf numFmtId="3" fontId="10" fillId="7" borderId="45" xfId="0" applyNumberFormat="1" applyFont="1" applyFill="1" applyBorder="1"/>
    <xf numFmtId="3" fontId="8" fillId="7" borderId="45" xfId="0" applyNumberFormat="1" applyFont="1" applyFill="1" applyBorder="1" applyAlignment="1">
      <alignment horizontal="center" vertical="center"/>
    </xf>
    <xf numFmtId="8" fontId="10" fillId="7" borderId="45" xfId="0" applyNumberFormat="1" applyFont="1" applyFill="1" applyBorder="1"/>
    <xf numFmtId="8" fontId="2" fillId="7" borderId="45" xfId="1" applyNumberFormat="1" applyFont="1" applyFill="1" applyBorder="1" applyAlignment="1">
      <alignment horizontal="center" vertical="center"/>
    </xf>
    <xf numFmtId="8" fontId="8" fillId="7" borderId="45" xfId="0" applyNumberFormat="1" applyFont="1" applyFill="1" applyBorder="1" applyAlignment="1">
      <alignment horizontal="center" vertical="center"/>
    </xf>
    <xf numFmtId="165" fontId="2" fillId="4" borderId="45" xfId="1" applyNumberFormat="1" applyFont="1" applyFill="1" applyBorder="1" applyAlignment="1">
      <alignment horizontal="center" vertical="center" wrapText="1"/>
    </xf>
    <xf numFmtId="3" fontId="2" fillId="0" borderId="46" xfId="1" applyNumberFormat="1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8" fontId="2" fillId="9" borderId="35" xfId="1" applyNumberFormat="1" applyFont="1" applyFill="1" applyBorder="1" applyAlignment="1">
      <alignment horizontal="center" vertical="center"/>
    </xf>
    <xf numFmtId="8" fontId="2" fillId="8" borderId="42" xfId="1" applyNumberFormat="1" applyFont="1" applyFill="1" applyBorder="1" applyAlignment="1">
      <alignment horizontal="center" vertical="center"/>
    </xf>
    <xf numFmtId="8" fontId="2" fillId="8" borderId="20" xfId="1" applyNumberFormat="1" applyFont="1" applyFill="1" applyBorder="1" applyAlignment="1">
      <alignment horizontal="center" vertical="center"/>
    </xf>
    <xf numFmtId="8" fontId="2" fillId="6" borderId="20" xfId="1" applyNumberFormat="1" applyFont="1" applyFill="1" applyBorder="1" applyAlignment="1">
      <alignment horizontal="center" vertical="center"/>
    </xf>
    <xf numFmtId="8" fontId="2" fillId="6" borderId="23" xfId="1" applyNumberFormat="1" applyFont="1" applyFill="1" applyBorder="1" applyAlignment="1">
      <alignment horizontal="center" vertical="center"/>
    </xf>
    <xf numFmtId="8" fontId="2" fillId="6" borderId="17" xfId="1" applyNumberFormat="1" applyFont="1" applyFill="1" applyBorder="1" applyAlignment="1">
      <alignment horizontal="center" vertical="center"/>
    </xf>
    <xf numFmtId="8" fontId="2" fillId="5" borderId="17" xfId="1" applyNumberFormat="1" applyFont="1" applyFill="1" applyBorder="1" applyAlignment="1">
      <alignment horizontal="center" vertical="center"/>
    </xf>
    <xf numFmtId="8" fontId="2" fillId="5" borderId="20" xfId="1" applyNumberFormat="1" applyFont="1" applyFill="1" applyBorder="1" applyAlignment="1">
      <alignment horizontal="center" vertical="center"/>
    </xf>
    <xf numFmtId="8" fontId="2" fillId="5" borderId="43" xfId="1" applyNumberFormat="1" applyFont="1" applyFill="1" applyBorder="1" applyAlignment="1">
      <alignment horizontal="center" vertical="center"/>
    </xf>
    <xf numFmtId="8" fontId="2" fillId="8" borderId="17" xfId="1" applyNumberFormat="1" applyFont="1" applyFill="1" applyBorder="1" applyAlignment="1">
      <alignment horizontal="center" vertical="center"/>
    </xf>
    <xf numFmtId="8" fontId="8" fillId="9" borderId="45" xfId="0" applyNumberFormat="1" applyFont="1" applyFill="1" applyBorder="1" applyAlignment="1">
      <alignment horizontal="center" vertical="center"/>
    </xf>
    <xf numFmtId="165" fontId="2" fillId="4" borderId="9" xfId="1" applyNumberFormat="1" applyFont="1" applyFill="1" applyBorder="1" applyAlignment="1">
      <alignment horizontal="center" vertical="center" wrapText="1"/>
    </xf>
    <xf numFmtId="165" fontId="2" fillId="4" borderId="15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0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3" fontId="2" fillId="4" borderId="9" xfId="1" applyNumberFormat="1" applyFont="1" applyFill="1" applyBorder="1" applyAlignment="1">
      <alignment horizontal="center" vertical="center" wrapText="1"/>
    </xf>
    <xf numFmtId="3" fontId="2" fillId="4" borderId="15" xfId="1" applyNumberFormat="1" applyFont="1" applyFill="1" applyBorder="1" applyAlignment="1">
      <alignment horizontal="center" vertical="center" wrapText="1"/>
    </xf>
    <xf numFmtId="3" fontId="2" fillId="4" borderId="10" xfId="1" applyNumberFormat="1" applyFont="1" applyFill="1" applyBorder="1" applyAlignment="1">
      <alignment horizontal="center" vertical="center" wrapText="1"/>
    </xf>
    <xf numFmtId="165" fontId="2" fillId="4" borderId="33" xfId="1" applyNumberFormat="1" applyFont="1" applyFill="1" applyBorder="1" applyAlignment="1">
      <alignment horizontal="center" vertical="center" wrapText="1"/>
    </xf>
    <xf numFmtId="165" fontId="2" fillId="4" borderId="12" xfId="1" applyNumberFormat="1" applyFont="1" applyFill="1" applyBorder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0" fontId="2" fillId="8" borderId="14" xfId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2" fillId="8" borderId="24" xfId="1" applyFont="1" applyFill="1" applyBorder="1" applyAlignment="1">
      <alignment horizontal="center" vertical="center" wrapText="1"/>
    </xf>
    <xf numFmtId="0" fontId="2" fillId="8" borderId="15" xfId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2" fillId="8" borderId="2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85724</xdr:rowOff>
    </xdr:from>
    <xdr:to>
      <xdr:col>0</xdr:col>
      <xdr:colOff>781050</xdr:colOff>
      <xdr:row>3</xdr:row>
      <xdr:rowOff>13757</xdr:rowOff>
    </xdr:to>
    <xdr:pic>
      <xdr:nvPicPr>
        <xdr:cNvPr id="2" name="1 Imagen" descr="LOGO JCE[1]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85724"/>
          <a:ext cx="463550" cy="76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tabSelected="1" view="pageBreakPreview" topLeftCell="F1" zoomScale="90" zoomScaleNormal="100" zoomScaleSheetLayoutView="90" workbookViewId="0">
      <selection activeCell="F5" sqref="F5:F6"/>
    </sheetView>
  </sheetViews>
  <sheetFormatPr baseColWidth="10" defaultRowHeight="15" x14ac:dyDescent="0.25"/>
  <cols>
    <col min="1" max="1" width="24.7109375" customWidth="1"/>
    <col min="2" max="2" width="42" customWidth="1"/>
    <col min="3" max="4" width="16.5703125" style="7" customWidth="1"/>
    <col min="5" max="5" width="23.85546875" style="7" customWidth="1"/>
    <col min="6" max="6" width="22.42578125" style="7" customWidth="1"/>
    <col min="7" max="7" width="24.85546875" customWidth="1"/>
    <col min="8" max="8" width="25.42578125" customWidth="1"/>
    <col min="9" max="9" width="26.7109375" customWidth="1"/>
    <col min="10" max="10" width="31.5703125" customWidth="1"/>
    <col min="11" max="11" width="30.85546875" customWidth="1"/>
    <col min="12" max="12" width="29" customWidth="1"/>
    <col min="13" max="13" width="27.28515625" customWidth="1"/>
    <col min="14" max="14" width="26.85546875" customWidth="1"/>
    <col min="15" max="19" width="26.140625" customWidth="1"/>
    <col min="20" max="20" width="29" customWidth="1"/>
  </cols>
  <sheetData>
    <row r="1" spans="1:20" ht="21.75" customHeight="1" thickTop="1" x14ac:dyDescent="0.2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/>
    </row>
    <row r="2" spans="1:20" ht="21.75" customHeight="1" x14ac:dyDescent="0.25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9"/>
    </row>
    <row r="3" spans="1:20" ht="21.75" customHeight="1" x14ac:dyDescent="0.25">
      <c r="A3" s="130" t="s">
        <v>245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21.75" customHeight="1" thickBot="1" x14ac:dyDescent="0.3">
      <c r="A4" s="133" t="s">
        <v>246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0" ht="25.9" customHeight="1" thickTop="1" thickBot="1" x14ac:dyDescent="0.3">
      <c r="A5" s="136" t="s">
        <v>235</v>
      </c>
      <c r="B5" s="136" t="s">
        <v>2</v>
      </c>
      <c r="C5" s="138" t="s">
        <v>3</v>
      </c>
      <c r="D5" s="138" t="s">
        <v>231</v>
      </c>
      <c r="E5" s="138" t="s">
        <v>233</v>
      </c>
      <c r="F5" s="138" t="s">
        <v>234</v>
      </c>
      <c r="G5" s="141" t="s">
        <v>221</v>
      </c>
      <c r="H5" s="142"/>
      <c r="I5" s="142"/>
      <c r="J5" s="142"/>
      <c r="K5" s="143"/>
      <c r="L5" s="122" t="s">
        <v>240</v>
      </c>
      <c r="M5" s="122" t="s">
        <v>239</v>
      </c>
      <c r="N5" s="122" t="s">
        <v>247</v>
      </c>
      <c r="O5" s="122" t="s">
        <v>238</v>
      </c>
      <c r="P5" s="122" t="s">
        <v>241</v>
      </c>
      <c r="Q5" s="122" t="s">
        <v>236</v>
      </c>
      <c r="R5" s="122" t="s">
        <v>248</v>
      </c>
      <c r="S5" s="122" t="s">
        <v>237</v>
      </c>
      <c r="T5" s="122" t="s">
        <v>4</v>
      </c>
    </row>
    <row r="6" spans="1:20" ht="108" customHeight="1" thickTop="1" thickBot="1" x14ac:dyDescent="0.3">
      <c r="A6" s="137"/>
      <c r="B6" s="137"/>
      <c r="C6" s="139"/>
      <c r="D6" s="140"/>
      <c r="E6" s="140"/>
      <c r="F6" s="140"/>
      <c r="G6" s="108" t="s">
        <v>222</v>
      </c>
      <c r="H6" s="108" t="s">
        <v>223</v>
      </c>
      <c r="I6" s="108" t="s">
        <v>224</v>
      </c>
      <c r="J6" s="108" t="s">
        <v>225</v>
      </c>
      <c r="K6" s="108" t="s">
        <v>226</v>
      </c>
      <c r="L6" s="123"/>
      <c r="M6" s="123"/>
      <c r="N6" s="123"/>
      <c r="O6" s="123"/>
      <c r="P6" s="123"/>
      <c r="Q6" s="123"/>
      <c r="R6" s="123"/>
      <c r="S6" s="123"/>
      <c r="T6" s="123"/>
    </row>
    <row r="7" spans="1:20" ht="32.450000000000003" customHeight="1" thickTop="1" thickBot="1" x14ac:dyDescent="0.3">
      <c r="A7" s="9"/>
      <c r="B7" s="10"/>
      <c r="C7" s="11"/>
      <c r="D7" s="12"/>
      <c r="E7" s="12"/>
      <c r="F7" s="12"/>
      <c r="G7" s="12"/>
      <c r="H7" s="12"/>
      <c r="I7" s="12"/>
      <c r="J7" s="12"/>
      <c r="K7" s="12"/>
      <c r="L7" s="11"/>
      <c r="M7" s="11"/>
      <c r="N7" s="11"/>
      <c r="O7" s="11"/>
      <c r="P7" s="11"/>
      <c r="Q7" s="11"/>
      <c r="R7" s="11"/>
      <c r="S7" s="11"/>
      <c r="T7" s="13"/>
    </row>
    <row r="8" spans="1:20" ht="32.450000000000003" customHeight="1" thickTop="1" x14ac:dyDescent="0.25">
      <c r="A8" s="144" t="s">
        <v>5</v>
      </c>
      <c r="B8" s="8"/>
      <c r="C8" s="6"/>
      <c r="D8" s="1"/>
      <c r="E8" s="5"/>
      <c r="F8" s="3"/>
      <c r="G8" s="4"/>
      <c r="H8" s="4"/>
      <c r="I8" s="4"/>
      <c r="J8" s="4"/>
      <c r="K8" s="4"/>
      <c r="L8" s="2"/>
      <c r="M8" s="2"/>
      <c r="N8" s="2"/>
      <c r="O8" s="2"/>
      <c r="P8" s="2"/>
      <c r="Q8" s="2"/>
      <c r="R8" s="2"/>
      <c r="S8" s="2"/>
      <c r="T8" s="2"/>
    </row>
    <row r="9" spans="1:20" ht="32.450000000000003" customHeight="1" thickBot="1" x14ac:dyDescent="0.3">
      <c r="A9" s="145"/>
      <c r="B9" s="14" t="s">
        <v>6</v>
      </c>
      <c r="C9" s="15">
        <v>256</v>
      </c>
      <c r="D9" s="109">
        <v>2114</v>
      </c>
      <c r="E9" s="17">
        <v>535</v>
      </c>
      <c r="F9" s="18">
        <f>D9*5</f>
        <v>10570</v>
      </c>
      <c r="G9" s="19">
        <f>D9*4500</f>
        <v>9513000</v>
      </c>
      <c r="H9" s="20">
        <f>D9*4200</f>
        <v>8878800</v>
      </c>
      <c r="I9" s="20">
        <f>D9*3800</f>
        <v>8033200</v>
      </c>
      <c r="J9" s="20">
        <f>D9*3800</f>
        <v>8033200</v>
      </c>
      <c r="K9" s="20">
        <f>D9*3800</f>
        <v>8033200</v>
      </c>
      <c r="L9" s="114">
        <f>SUM(G9:K9)</f>
        <v>42491400</v>
      </c>
      <c r="M9" s="114">
        <f>F9*500</f>
        <v>5285000</v>
      </c>
      <c r="N9" s="114">
        <f>F9*1000</f>
        <v>10570000</v>
      </c>
      <c r="O9" s="21">
        <f>L9+M9+N9</f>
        <v>58346400</v>
      </c>
      <c r="P9" s="116">
        <f>E9*5000</f>
        <v>2675000</v>
      </c>
      <c r="Q9" s="116">
        <f>E9*500</f>
        <v>267500</v>
      </c>
      <c r="R9" s="116">
        <f>E9*1000</f>
        <v>535000</v>
      </c>
      <c r="S9" s="22">
        <f>P9+Q9+R9</f>
        <v>3477500</v>
      </c>
      <c r="T9" s="23">
        <f>O9+S9</f>
        <v>61823900</v>
      </c>
    </row>
    <row r="10" spans="1:20" ht="32.450000000000003" customHeight="1" x14ac:dyDescent="0.25">
      <c r="A10" s="24"/>
      <c r="B10" s="25" t="s">
        <v>7</v>
      </c>
      <c r="C10" s="26">
        <f t="shared" ref="C10:F10" si="0">SUM(C9)</f>
        <v>256</v>
      </c>
      <c r="D10" s="110">
        <f t="shared" si="0"/>
        <v>2114</v>
      </c>
      <c r="E10" s="28">
        <f t="shared" si="0"/>
        <v>535</v>
      </c>
      <c r="F10" s="27">
        <f t="shared" si="0"/>
        <v>10570</v>
      </c>
      <c r="G10" s="29">
        <f>SUM(G9)</f>
        <v>9513000</v>
      </c>
      <c r="H10" s="29">
        <f>SUM(H9)</f>
        <v>8878800</v>
      </c>
      <c r="I10" s="29">
        <f>SUM(I9)</f>
        <v>8033200</v>
      </c>
      <c r="J10" s="29">
        <f>SUM(J9)</f>
        <v>8033200</v>
      </c>
      <c r="K10" s="29">
        <f>SUM(K9)</f>
        <v>8033200</v>
      </c>
      <c r="L10" s="29">
        <f t="shared" ref="L10:O10" si="1">SUM(L9)</f>
        <v>42491400</v>
      </c>
      <c r="M10" s="29">
        <f t="shared" si="1"/>
        <v>5285000</v>
      </c>
      <c r="N10" s="29">
        <f t="shared" si="1"/>
        <v>10570000</v>
      </c>
      <c r="O10" s="113">
        <f t="shared" si="1"/>
        <v>58346400</v>
      </c>
      <c r="P10" s="30">
        <f t="shared" ref="P10:S10" si="2">SUM(P9)</f>
        <v>2675000</v>
      </c>
      <c r="Q10" s="29">
        <f t="shared" si="2"/>
        <v>267500</v>
      </c>
      <c r="R10" s="29">
        <f t="shared" si="2"/>
        <v>535000</v>
      </c>
      <c r="S10" s="113">
        <f t="shared" si="2"/>
        <v>3477500</v>
      </c>
      <c r="T10" s="117">
        <f>SUM(T9)</f>
        <v>61823900</v>
      </c>
    </row>
    <row r="11" spans="1:20" ht="32.450000000000003" customHeight="1" x14ac:dyDescent="0.25">
      <c r="A11" s="31"/>
      <c r="B11" s="32"/>
      <c r="C11" s="15"/>
      <c r="D11" s="18"/>
      <c r="E11" s="17"/>
      <c r="F11" s="18"/>
      <c r="G11" s="19"/>
      <c r="H11" s="20"/>
      <c r="I11" s="20"/>
      <c r="J11" s="20"/>
      <c r="K11" s="20"/>
      <c r="L11" s="33"/>
      <c r="M11" s="33"/>
      <c r="N11" s="33"/>
      <c r="O11" s="33"/>
      <c r="P11" s="33"/>
      <c r="Q11" s="33"/>
      <c r="R11" s="33"/>
      <c r="S11" s="33"/>
      <c r="T11" s="34"/>
    </row>
    <row r="12" spans="1:20" ht="32.450000000000003" customHeight="1" x14ac:dyDescent="0.25">
      <c r="A12" s="148" t="s">
        <v>8</v>
      </c>
      <c r="B12" s="35" t="s">
        <v>8</v>
      </c>
      <c r="C12" s="36">
        <v>49</v>
      </c>
      <c r="D12" s="36">
        <v>162</v>
      </c>
      <c r="E12" s="37">
        <v>56</v>
      </c>
      <c r="F12" s="18">
        <f t="shared" ref="F12:F21" si="3">D12*5</f>
        <v>810</v>
      </c>
      <c r="G12" s="19">
        <f t="shared" ref="G12:G21" si="4">D12*4500</f>
        <v>729000</v>
      </c>
      <c r="H12" s="20">
        <f t="shared" ref="H12:H21" si="5">D12*4200</f>
        <v>680400</v>
      </c>
      <c r="I12" s="20">
        <f t="shared" ref="I12:I21" si="6">D12*3800</f>
        <v>615600</v>
      </c>
      <c r="J12" s="20">
        <f t="shared" ref="J12:J21" si="7">D12*3800</f>
        <v>615600</v>
      </c>
      <c r="K12" s="20">
        <f t="shared" ref="K12:K21" si="8">D12*3800</f>
        <v>615600</v>
      </c>
      <c r="L12" s="114">
        <f t="shared" ref="L12:L21" si="9">SUM(G12:K12)</f>
        <v>3256200</v>
      </c>
      <c r="M12" s="114">
        <f t="shared" ref="M12:M21" si="10">F12*500</f>
        <v>405000</v>
      </c>
      <c r="N12" s="114">
        <f t="shared" ref="N12:N21" si="11">F12*1000</f>
        <v>810000</v>
      </c>
      <c r="O12" s="21">
        <f t="shared" ref="O12:O21" si="12">L12+M12+N12</f>
        <v>4471200</v>
      </c>
      <c r="P12" s="116">
        <f>E12*5000</f>
        <v>280000</v>
      </c>
      <c r="Q12" s="116">
        <f>E12*500</f>
        <v>28000</v>
      </c>
      <c r="R12" s="116">
        <f t="shared" ref="R12:R21" si="13">E12*1000</f>
        <v>56000</v>
      </c>
      <c r="S12" s="22">
        <f t="shared" ref="S12:S21" si="14">P12+Q12+R12</f>
        <v>364000</v>
      </c>
      <c r="T12" s="23">
        <f t="shared" ref="T12:T21" si="15">O12+S12</f>
        <v>4835200</v>
      </c>
    </row>
    <row r="13" spans="1:20" ht="32.450000000000003" customHeight="1" x14ac:dyDescent="0.25">
      <c r="A13" s="148"/>
      <c r="B13" s="38" t="s">
        <v>9</v>
      </c>
      <c r="C13" s="36">
        <v>19</v>
      </c>
      <c r="D13" s="36">
        <v>44</v>
      </c>
      <c r="E13" s="37">
        <v>21</v>
      </c>
      <c r="F13" s="18">
        <f t="shared" si="3"/>
        <v>220</v>
      </c>
      <c r="G13" s="19">
        <f t="shared" si="4"/>
        <v>198000</v>
      </c>
      <c r="H13" s="20">
        <f t="shared" si="5"/>
        <v>184800</v>
      </c>
      <c r="I13" s="20">
        <f t="shared" si="6"/>
        <v>167200</v>
      </c>
      <c r="J13" s="20">
        <f t="shared" si="7"/>
        <v>167200</v>
      </c>
      <c r="K13" s="20">
        <f t="shared" si="8"/>
        <v>167200</v>
      </c>
      <c r="L13" s="114">
        <f t="shared" si="9"/>
        <v>884400</v>
      </c>
      <c r="M13" s="114">
        <f t="shared" si="10"/>
        <v>110000</v>
      </c>
      <c r="N13" s="114">
        <f t="shared" si="11"/>
        <v>220000</v>
      </c>
      <c r="O13" s="21">
        <f t="shared" si="12"/>
        <v>1214400</v>
      </c>
      <c r="P13" s="116">
        <f t="shared" ref="P13:P21" si="16">E13*5000</f>
        <v>105000</v>
      </c>
      <c r="Q13" s="116">
        <f t="shared" ref="Q13:Q21" si="17">E13*500</f>
        <v>10500</v>
      </c>
      <c r="R13" s="116">
        <f t="shared" si="13"/>
        <v>21000</v>
      </c>
      <c r="S13" s="22">
        <f t="shared" si="14"/>
        <v>136500</v>
      </c>
      <c r="T13" s="23">
        <f t="shared" si="15"/>
        <v>1350900</v>
      </c>
    </row>
    <row r="14" spans="1:20" ht="32.450000000000003" customHeight="1" x14ac:dyDescent="0.25">
      <c r="A14" s="148"/>
      <c r="B14" s="39" t="s">
        <v>10</v>
      </c>
      <c r="C14" s="36">
        <v>5</v>
      </c>
      <c r="D14" s="36">
        <v>10</v>
      </c>
      <c r="E14" s="37">
        <v>5</v>
      </c>
      <c r="F14" s="18">
        <f t="shared" si="3"/>
        <v>50</v>
      </c>
      <c r="G14" s="19">
        <f t="shared" si="4"/>
        <v>45000</v>
      </c>
      <c r="H14" s="20">
        <f t="shared" si="5"/>
        <v>42000</v>
      </c>
      <c r="I14" s="20">
        <f t="shared" si="6"/>
        <v>38000</v>
      </c>
      <c r="J14" s="20">
        <f t="shared" si="7"/>
        <v>38000</v>
      </c>
      <c r="K14" s="20">
        <f t="shared" si="8"/>
        <v>38000</v>
      </c>
      <c r="L14" s="114">
        <f t="shared" si="9"/>
        <v>201000</v>
      </c>
      <c r="M14" s="114">
        <f t="shared" si="10"/>
        <v>25000</v>
      </c>
      <c r="N14" s="114">
        <f t="shared" si="11"/>
        <v>50000</v>
      </c>
      <c r="O14" s="21">
        <f t="shared" si="12"/>
        <v>276000</v>
      </c>
      <c r="P14" s="116">
        <f t="shared" si="16"/>
        <v>25000</v>
      </c>
      <c r="Q14" s="116">
        <f t="shared" si="17"/>
        <v>2500</v>
      </c>
      <c r="R14" s="116">
        <f t="shared" si="13"/>
        <v>5000</v>
      </c>
      <c r="S14" s="22">
        <f t="shared" si="14"/>
        <v>32500</v>
      </c>
      <c r="T14" s="23">
        <f t="shared" si="15"/>
        <v>308500</v>
      </c>
    </row>
    <row r="15" spans="1:20" ht="32.450000000000003" customHeight="1" x14ac:dyDescent="0.25">
      <c r="A15" s="148"/>
      <c r="B15" s="39" t="s">
        <v>11</v>
      </c>
      <c r="C15" s="36">
        <v>7</v>
      </c>
      <c r="D15" s="36">
        <v>19</v>
      </c>
      <c r="E15" s="37">
        <v>8</v>
      </c>
      <c r="F15" s="18">
        <f t="shared" si="3"/>
        <v>95</v>
      </c>
      <c r="G15" s="19">
        <f t="shared" si="4"/>
        <v>85500</v>
      </c>
      <c r="H15" s="20">
        <f t="shared" si="5"/>
        <v>79800</v>
      </c>
      <c r="I15" s="20">
        <f t="shared" si="6"/>
        <v>72200</v>
      </c>
      <c r="J15" s="20">
        <f t="shared" si="7"/>
        <v>72200</v>
      </c>
      <c r="K15" s="20">
        <f t="shared" si="8"/>
        <v>72200</v>
      </c>
      <c r="L15" s="114">
        <f t="shared" si="9"/>
        <v>381900</v>
      </c>
      <c r="M15" s="114">
        <f t="shared" si="10"/>
        <v>47500</v>
      </c>
      <c r="N15" s="114">
        <f t="shared" si="11"/>
        <v>95000</v>
      </c>
      <c r="O15" s="21">
        <f t="shared" si="12"/>
        <v>524400</v>
      </c>
      <c r="P15" s="116">
        <f t="shared" si="16"/>
        <v>40000</v>
      </c>
      <c r="Q15" s="116">
        <f t="shared" si="17"/>
        <v>4000</v>
      </c>
      <c r="R15" s="116">
        <f t="shared" si="13"/>
        <v>8000</v>
      </c>
      <c r="S15" s="22">
        <f t="shared" si="14"/>
        <v>52000</v>
      </c>
      <c r="T15" s="23">
        <f t="shared" si="15"/>
        <v>576400</v>
      </c>
    </row>
    <row r="16" spans="1:20" ht="32.450000000000003" customHeight="1" x14ac:dyDescent="0.25">
      <c r="A16" s="148"/>
      <c r="B16" s="39" t="s">
        <v>12</v>
      </c>
      <c r="C16" s="36">
        <v>6</v>
      </c>
      <c r="D16" s="36">
        <v>32</v>
      </c>
      <c r="E16" s="37">
        <v>8</v>
      </c>
      <c r="F16" s="18">
        <f t="shared" si="3"/>
        <v>160</v>
      </c>
      <c r="G16" s="19">
        <f t="shared" si="4"/>
        <v>144000</v>
      </c>
      <c r="H16" s="20">
        <f t="shared" si="5"/>
        <v>134400</v>
      </c>
      <c r="I16" s="20">
        <f t="shared" si="6"/>
        <v>121600</v>
      </c>
      <c r="J16" s="20">
        <f t="shared" si="7"/>
        <v>121600</v>
      </c>
      <c r="K16" s="20">
        <f t="shared" si="8"/>
        <v>121600</v>
      </c>
      <c r="L16" s="114">
        <f t="shared" si="9"/>
        <v>643200</v>
      </c>
      <c r="M16" s="114">
        <f t="shared" si="10"/>
        <v>80000</v>
      </c>
      <c r="N16" s="114">
        <f t="shared" si="11"/>
        <v>160000</v>
      </c>
      <c r="O16" s="21">
        <f t="shared" si="12"/>
        <v>883200</v>
      </c>
      <c r="P16" s="116">
        <f t="shared" si="16"/>
        <v>40000</v>
      </c>
      <c r="Q16" s="116">
        <f t="shared" si="17"/>
        <v>4000</v>
      </c>
      <c r="R16" s="116">
        <f t="shared" si="13"/>
        <v>8000</v>
      </c>
      <c r="S16" s="22">
        <f t="shared" si="14"/>
        <v>52000</v>
      </c>
      <c r="T16" s="23">
        <f t="shared" si="15"/>
        <v>935200</v>
      </c>
    </row>
    <row r="17" spans="1:20" ht="32.450000000000003" customHeight="1" x14ac:dyDescent="0.25">
      <c r="A17" s="148"/>
      <c r="B17" s="39" t="s">
        <v>229</v>
      </c>
      <c r="C17" s="36">
        <v>11</v>
      </c>
      <c r="D17" s="36">
        <v>28</v>
      </c>
      <c r="E17" s="37">
        <v>11</v>
      </c>
      <c r="F17" s="18">
        <f t="shared" si="3"/>
        <v>140</v>
      </c>
      <c r="G17" s="19">
        <f t="shared" si="4"/>
        <v>126000</v>
      </c>
      <c r="H17" s="20">
        <f t="shared" si="5"/>
        <v>117600</v>
      </c>
      <c r="I17" s="20">
        <f t="shared" si="6"/>
        <v>106400</v>
      </c>
      <c r="J17" s="20">
        <f t="shared" si="7"/>
        <v>106400</v>
      </c>
      <c r="K17" s="20">
        <f t="shared" si="8"/>
        <v>106400</v>
      </c>
      <c r="L17" s="114">
        <f t="shared" si="9"/>
        <v>562800</v>
      </c>
      <c r="M17" s="114">
        <f t="shared" si="10"/>
        <v>70000</v>
      </c>
      <c r="N17" s="114">
        <f t="shared" si="11"/>
        <v>140000</v>
      </c>
      <c r="O17" s="21">
        <f t="shared" si="12"/>
        <v>772800</v>
      </c>
      <c r="P17" s="116">
        <f t="shared" si="16"/>
        <v>55000</v>
      </c>
      <c r="Q17" s="116">
        <f t="shared" si="17"/>
        <v>5500</v>
      </c>
      <c r="R17" s="116">
        <f t="shared" si="13"/>
        <v>11000</v>
      </c>
      <c r="S17" s="22">
        <f t="shared" si="14"/>
        <v>71500</v>
      </c>
      <c r="T17" s="23">
        <f t="shared" si="15"/>
        <v>844300</v>
      </c>
    </row>
    <row r="18" spans="1:20" ht="32.450000000000003" customHeight="1" x14ac:dyDescent="0.25">
      <c r="A18" s="148"/>
      <c r="B18" s="39" t="s">
        <v>228</v>
      </c>
      <c r="C18" s="36">
        <v>8</v>
      </c>
      <c r="D18" s="36">
        <v>31</v>
      </c>
      <c r="E18" s="37">
        <v>10</v>
      </c>
      <c r="F18" s="18">
        <f t="shared" si="3"/>
        <v>155</v>
      </c>
      <c r="G18" s="19">
        <f t="shared" si="4"/>
        <v>139500</v>
      </c>
      <c r="H18" s="20">
        <f t="shared" si="5"/>
        <v>130200</v>
      </c>
      <c r="I18" s="20">
        <f t="shared" si="6"/>
        <v>117800</v>
      </c>
      <c r="J18" s="20">
        <f t="shared" si="7"/>
        <v>117800</v>
      </c>
      <c r="K18" s="20">
        <f t="shared" si="8"/>
        <v>117800</v>
      </c>
      <c r="L18" s="114">
        <f t="shared" si="9"/>
        <v>623100</v>
      </c>
      <c r="M18" s="114">
        <f t="shared" si="10"/>
        <v>77500</v>
      </c>
      <c r="N18" s="114">
        <f t="shared" si="11"/>
        <v>155000</v>
      </c>
      <c r="O18" s="21">
        <f t="shared" si="12"/>
        <v>855600</v>
      </c>
      <c r="P18" s="116">
        <f t="shared" si="16"/>
        <v>50000</v>
      </c>
      <c r="Q18" s="116">
        <f t="shared" si="17"/>
        <v>5000</v>
      </c>
      <c r="R18" s="116">
        <f t="shared" si="13"/>
        <v>10000</v>
      </c>
      <c r="S18" s="22">
        <f t="shared" si="14"/>
        <v>65000</v>
      </c>
      <c r="T18" s="23">
        <f t="shared" si="15"/>
        <v>920600</v>
      </c>
    </row>
    <row r="19" spans="1:20" ht="32.450000000000003" customHeight="1" x14ac:dyDescent="0.25">
      <c r="A19" s="148"/>
      <c r="B19" s="39" t="s">
        <v>13</v>
      </c>
      <c r="C19" s="36">
        <v>3</v>
      </c>
      <c r="D19" s="36">
        <v>10</v>
      </c>
      <c r="E19" s="37">
        <v>4</v>
      </c>
      <c r="F19" s="18">
        <f t="shared" si="3"/>
        <v>50</v>
      </c>
      <c r="G19" s="19">
        <f t="shared" si="4"/>
        <v>45000</v>
      </c>
      <c r="H19" s="20">
        <f t="shared" si="5"/>
        <v>42000</v>
      </c>
      <c r="I19" s="20">
        <f t="shared" si="6"/>
        <v>38000</v>
      </c>
      <c r="J19" s="20">
        <f t="shared" si="7"/>
        <v>38000</v>
      </c>
      <c r="K19" s="20">
        <f t="shared" si="8"/>
        <v>38000</v>
      </c>
      <c r="L19" s="114">
        <f t="shared" si="9"/>
        <v>201000</v>
      </c>
      <c r="M19" s="114">
        <f t="shared" si="10"/>
        <v>25000</v>
      </c>
      <c r="N19" s="114">
        <f t="shared" si="11"/>
        <v>50000</v>
      </c>
      <c r="O19" s="21">
        <f t="shared" si="12"/>
        <v>276000</v>
      </c>
      <c r="P19" s="116">
        <f t="shared" si="16"/>
        <v>20000</v>
      </c>
      <c r="Q19" s="116">
        <f t="shared" si="17"/>
        <v>2000</v>
      </c>
      <c r="R19" s="116">
        <f t="shared" si="13"/>
        <v>4000</v>
      </c>
      <c r="S19" s="22">
        <f t="shared" si="14"/>
        <v>26000</v>
      </c>
      <c r="T19" s="23">
        <f t="shared" si="15"/>
        <v>302000</v>
      </c>
    </row>
    <row r="20" spans="1:20" ht="32.450000000000003" customHeight="1" x14ac:dyDescent="0.25">
      <c r="A20" s="148"/>
      <c r="B20" s="39" t="s">
        <v>14</v>
      </c>
      <c r="C20" s="36">
        <v>4</v>
      </c>
      <c r="D20" s="36">
        <v>16</v>
      </c>
      <c r="E20" s="37">
        <v>5</v>
      </c>
      <c r="F20" s="18">
        <f t="shared" si="3"/>
        <v>80</v>
      </c>
      <c r="G20" s="19">
        <f t="shared" si="4"/>
        <v>72000</v>
      </c>
      <c r="H20" s="20">
        <f t="shared" si="5"/>
        <v>67200</v>
      </c>
      <c r="I20" s="20">
        <f t="shared" si="6"/>
        <v>60800</v>
      </c>
      <c r="J20" s="20">
        <f t="shared" si="7"/>
        <v>60800</v>
      </c>
      <c r="K20" s="20">
        <f t="shared" si="8"/>
        <v>60800</v>
      </c>
      <c r="L20" s="114">
        <f t="shared" si="9"/>
        <v>321600</v>
      </c>
      <c r="M20" s="114">
        <f t="shared" si="10"/>
        <v>40000</v>
      </c>
      <c r="N20" s="114">
        <f t="shared" si="11"/>
        <v>80000</v>
      </c>
      <c r="O20" s="21">
        <f t="shared" si="12"/>
        <v>441600</v>
      </c>
      <c r="P20" s="116">
        <f t="shared" si="16"/>
        <v>25000</v>
      </c>
      <c r="Q20" s="116">
        <f t="shared" si="17"/>
        <v>2500</v>
      </c>
      <c r="R20" s="116">
        <f t="shared" si="13"/>
        <v>5000</v>
      </c>
      <c r="S20" s="22">
        <f t="shared" si="14"/>
        <v>32500</v>
      </c>
      <c r="T20" s="23">
        <f t="shared" si="15"/>
        <v>474100</v>
      </c>
    </row>
    <row r="21" spans="1:20" ht="32.450000000000003" customHeight="1" x14ac:dyDescent="0.25">
      <c r="A21" s="149"/>
      <c r="B21" s="39" t="s">
        <v>15</v>
      </c>
      <c r="C21" s="36">
        <v>7</v>
      </c>
      <c r="D21" s="36">
        <v>20</v>
      </c>
      <c r="E21" s="37">
        <v>8</v>
      </c>
      <c r="F21" s="18">
        <f t="shared" si="3"/>
        <v>100</v>
      </c>
      <c r="G21" s="19">
        <f t="shared" si="4"/>
        <v>90000</v>
      </c>
      <c r="H21" s="20">
        <f t="shared" si="5"/>
        <v>84000</v>
      </c>
      <c r="I21" s="20">
        <f t="shared" si="6"/>
        <v>76000</v>
      </c>
      <c r="J21" s="20">
        <f t="shared" si="7"/>
        <v>76000</v>
      </c>
      <c r="K21" s="20">
        <f t="shared" si="8"/>
        <v>76000</v>
      </c>
      <c r="L21" s="114">
        <f t="shared" si="9"/>
        <v>402000</v>
      </c>
      <c r="M21" s="114">
        <f t="shared" si="10"/>
        <v>50000</v>
      </c>
      <c r="N21" s="114">
        <f t="shared" si="11"/>
        <v>100000</v>
      </c>
      <c r="O21" s="21">
        <f t="shared" si="12"/>
        <v>552000</v>
      </c>
      <c r="P21" s="116">
        <f t="shared" si="16"/>
        <v>40000</v>
      </c>
      <c r="Q21" s="116">
        <f t="shared" si="17"/>
        <v>4000</v>
      </c>
      <c r="R21" s="116">
        <f t="shared" si="13"/>
        <v>8000</v>
      </c>
      <c r="S21" s="22">
        <f t="shared" si="14"/>
        <v>52000</v>
      </c>
      <c r="T21" s="23">
        <f t="shared" si="15"/>
        <v>604000</v>
      </c>
    </row>
    <row r="22" spans="1:20" ht="32.450000000000003" customHeight="1" x14ac:dyDescent="0.25">
      <c r="A22" s="24"/>
      <c r="B22" s="25" t="s">
        <v>16</v>
      </c>
      <c r="C22" s="26">
        <f t="shared" ref="C22:O22" si="18">C12+C13+C14+C15+C16+C17+C18+C19+C20+C21</f>
        <v>119</v>
      </c>
      <c r="D22" s="27">
        <f t="shared" si="18"/>
        <v>372</v>
      </c>
      <c r="E22" s="28">
        <f>SUM(E12:E21)</f>
        <v>136</v>
      </c>
      <c r="F22" s="27">
        <f t="shared" si="18"/>
        <v>1860</v>
      </c>
      <c r="G22" s="29">
        <f t="shared" si="18"/>
        <v>1674000</v>
      </c>
      <c r="H22" s="29">
        <f t="shared" si="18"/>
        <v>1562400</v>
      </c>
      <c r="I22" s="29">
        <f t="shared" si="18"/>
        <v>1413600</v>
      </c>
      <c r="J22" s="29">
        <f t="shared" si="18"/>
        <v>1413600</v>
      </c>
      <c r="K22" s="29">
        <f t="shared" si="18"/>
        <v>1413600</v>
      </c>
      <c r="L22" s="29">
        <f t="shared" si="18"/>
        <v>7477200</v>
      </c>
      <c r="M22" s="29">
        <f t="shared" si="18"/>
        <v>930000</v>
      </c>
      <c r="N22" s="29">
        <f t="shared" si="18"/>
        <v>1860000</v>
      </c>
      <c r="O22" s="113">
        <f t="shared" si="18"/>
        <v>10267200</v>
      </c>
      <c r="P22" s="30">
        <f t="shared" ref="P22:S22" si="19">P12+P13+P14+P15+P16+P17+P18+P19+P20+P21</f>
        <v>680000</v>
      </c>
      <c r="Q22" s="29">
        <f t="shared" si="19"/>
        <v>68000</v>
      </c>
      <c r="R22" s="29">
        <f t="shared" si="19"/>
        <v>136000</v>
      </c>
      <c r="S22" s="113">
        <f t="shared" si="19"/>
        <v>884000</v>
      </c>
      <c r="T22" s="117">
        <f>SUM(T12:T21)</f>
        <v>11151200</v>
      </c>
    </row>
    <row r="23" spans="1:20" ht="32.450000000000003" customHeight="1" x14ac:dyDescent="0.25">
      <c r="A23" s="146" t="s">
        <v>17</v>
      </c>
      <c r="B23" s="32"/>
      <c r="C23" s="40"/>
      <c r="D23" s="41"/>
      <c r="E23" s="42"/>
      <c r="F23" s="41"/>
      <c r="G23" s="43"/>
      <c r="H23" s="44"/>
      <c r="I23" s="44"/>
      <c r="J23" s="44"/>
      <c r="K23" s="44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32.450000000000003" customHeight="1" x14ac:dyDescent="0.25">
      <c r="A24" s="147"/>
      <c r="B24" s="39" t="s">
        <v>18</v>
      </c>
      <c r="C24" s="36">
        <v>24</v>
      </c>
      <c r="D24" s="36">
        <v>62</v>
      </c>
      <c r="E24" s="37">
        <v>24</v>
      </c>
      <c r="F24" s="18">
        <f t="shared" ref="F24:F28" si="20">D24*5</f>
        <v>310</v>
      </c>
      <c r="G24" s="19">
        <f>D24*4500</f>
        <v>279000</v>
      </c>
      <c r="H24" s="20">
        <f>D24*4200</f>
        <v>260400</v>
      </c>
      <c r="I24" s="20">
        <f>D24*3800</f>
        <v>235600</v>
      </c>
      <c r="J24" s="20">
        <f>D24*3800</f>
        <v>235600</v>
      </c>
      <c r="K24" s="20">
        <f>D24*3800</f>
        <v>235600</v>
      </c>
      <c r="L24" s="114">
        <f>SUM(G24:K24)</f>
        <v>1246200</v>
      </c>
      <c r="M24" s="114">
        <f>F24*500</f>
        <v>155000</v>
      </c>
      <c r="N24" s="114">
        <f t="shared" ref="N24:N28" si="21">F24*1000</f>
        <v>310000</v>
      </c>
      <c r="O24" s="21">
        <f>L24+M24+N24</f>
        <v>1711200</v>
      </c>
      <c r="P24" s="116">
        <f>E24*5000</f>
        <v>120000</v>
      </c>
      <c r="Q24" s="116">
        <f>E24*500</f>
        <v>12000</v>
      </c>
      <c r="R24" s="116">
        <f t="shared" ref="R24:R28" si="22">E24*1000</f>
        <v>24000</v>
      </c>
      <c r="S24" s="22">
        <f>P24+Q24+R24</f>
        <v>156000</v>
      </c>
      <c r="T24" s="23">
        <f t="shared" ref="T24:T28" si="23">O24+S24</f>
        <v>1867200</v>
      </c>
    </row>
    <row r="25" spans="1:20" ht="32.450000000000003" customHeight="1" x14ac:dyDescent="0.25">
      <c r="A25" s="147"/>
      <c r="B25" s="39" t="s">
        <v>19</v>
      </c>
      <c r="C25" s="36">
        <v>25</v>
      </c>
      <c r="D25" s="36">
        <v>50</v>
      </c>
      <c r="E25" s="37">
        <v>26</v>
      </c>
      <c r="F25" s="18">
        <f t="shared" si="20"/>
        <v>250</v>
      </c>
      <c r="G25" s="19">
        <f>D25*4500</f>
        <v>225000</v>
      </c>
      <c r="H25" s="20">
        <f>D25*4200</f>
        <v>210000</v>
      </c>
      <c r="I25" s="20">
        <f>D25*3800</f>
        <v>190000</v>
      </c>
      <c r="J25" s="20">
        <f>D25*3800</f>
        <v>190000</v>
      </c>
      <c r="K25" s="20">
        <f>D25*3800</f>
        <v>190000</v>
      </c>
      <c r="L25" s="114">
        <f>SUM(G25:K25)</f>
        <v>1005000</v>
      </c>
      <c r="M25" s="114">
        <f>F25*500</f>
        <v>125000</v>
      </c>
      <c r="N25" s="114">
        <f t="shared" si="21"/>
        <v>250000</v>
      </c>
      <c r="O25" s="21">
        <f>L25+M25+N25</f>
        <v>1380000</v>
      </c>
      <c r="P25" s="116">
        <f>E25*5000</f>
        <v>130000</v>
      </c>
      <c r="Q25" s="116">
        <f>E25*500</f>
        <v>13000</v>
      </c>
      <c r="R25" s="116">
        <f t="shared" si="22"/>
        <v>26000</v>
      </c>
      <c r="S25" s="22">
        <f>P25+Q25+R25</f>
        <v>169000</v>
      </c>
      <c r="T25" s="23">
        <f t="shared" si="23"/>
        <v>1549000</v>
      </c>
    </row>
    <row r="26" spans="1:20" ht="32.450000000000003" customHeight="1" x14ac:dyDescent="0.25">
      <c r="A26" s="147"/>
      <c r="B26" s="39" t="s">
        <v>230</v>
      </c>
      <c r="C26" s="36">
        <v>10</v>
      </c>
      <c r="D26" s="36">
        <v>23</v>
      </c>
      <c r="E26" s="37">
        <v>10</v>
      </c>
      <c r="F26" s="18">
        <f t="shared" si="20"/>
        <v>115</v>
      </c>
      <c r="G26" s="19">
        <f>D26*4500</f>
        <v>103500</v>
      </c>
      <c r="H26" s="20">
        <f>D26*4200</f>
        <v>96600</v>
      </c>
      <c r="I26" s="20">
        <f>D26*3800</f>
        <v>87400</v>
      </c>
      <c r="J26" s="20">
        <f>D26*3800</f>
        <v>87400</v>
      </c>
      <c r="K26" s="20">
        <f>D26*3800</f>
        <v>87400</v>
      </c>
      <c r="L26" s="114">
        <f>SUM(G26:K26)</f>
        <v>462300</v>
      </c>
      <c r="M26" s="114">
        <f>F26*500</f>
        <v>57500</v>
      </c>
      <c r="N26" s="114">
        <f t="shared" si="21"/>
        <v>115000</v>
      </c>
      <c r="O26" s="21">
        <f>L26+M26+N26</f>
        <v>634800</v>
      </c>
      <c r="P26" s="116">
        <f>E26*5000</f>
        <v>50000</v>
      </c>
      <c r="Q26" s="116">
        <f>E26*500</f>
        <v>5000</v>
      </c>
      <c r="R26" s="116">
        <f t="shared" si="22"/>
        <v>10000</v>
      </c>
      <c r="S26" s="22">
        <f>P26+Q26+R26</f>
        <v>65000</v>
      </c>
      <c r="T26" s="23">
        <f t="shared" si="23"/>
        <v>699800</v>
      </c>
    </row>
    <row r="27" spans="1:20" ht="32.450000000000003" customHeight="1" x14ac:dyDescent="0.25">
      <c r="A27" s="147"/>
      <c r="B27" s="39" t="s">
        <v>20</v>
      </c>
      <c r="C27" s="36">
        <v>5</v>
      </c>
      <c r="D27" s="36">
        <v>14</v>
      </c>
      <c r="E27" s="37">
        <v>5</v>
      </c>
      <c r="F27" s="18">
        <f t="shared" si="20"/>
        <v>70</v>
      </c>
      <c r="G27" s="19">
        <f>D27*4500</f>
        <v>63000</v>
      </c>
      <c r="H27" s="20">
        <f>D27*4200</f>
        <v>58800</v>
      </c>
      <c r="I27" s="20">
        <f>D27*3800</f>
        <v>53200</v>
      </c>
      <c r="J27" s="20">
        <f>D27*3800</f>
        <v>53200</v>
      </c>
      <c r="K27" s="20">
        <f>D27*3800</f>
        <v>53200</v>
      </c>
      <c r="L27" s="114">
        <f>SUM(G27:K27)</f>
        <v>281400</v>
      </c>
      <c r="M27" s="114">
        <f>F27*500</f>
        <v>35000</v>
      </c>
      <c r="N27" s="114">
        <f t="shared" si="21"/>
        <v>70000</v>
      </c>
      <c r="O27" s="21">
        <f>L27+M27+N27</f>
        <v>386400</v>
      </c>
      <c r="P27" s="116">
        <f>E27*5000</f>
        <v>25000</v>
      </c>
      <c r="Q27" s="116">
        <f>E27*500</f>
        <v>2500</v>
      </c>
      <c r="R27" s="116">
        <f t="shared" si="22"/>
        <v>5000</v>
      </c>
      <c r="S27" s="22">
        <f>P27+Q27+R27</f>
        <v>32500</v>
      </c>
      <c r="T27" s="23">
        <f t="shared" si="23"/>
        <v>418900</v>
      </c>
    </row>
    <row r="28" spans="1:20" ht="32.450000000000003" customHeight="1" x14ac:dyDescent="0.25">
      <c r="A28" s="150"/>
      <c r="B28" s="39" t="s">
        <v>21</v>
      </c>
      <c r="C28" s="36">
        <v>9</v>
      </c>
      <c r="D28" s="36">
        <v>28</v>
      </c>
      <c r="E28" s="37">
        <v>9</v>
      </c>
      <c r="F28" s="18">
        <f t="shared" si="20"/>
        <v>140</v>
      </c>
      <c r="G28" s="19">
        <f>D28*4500</f>
        <v>126000</v>
      </c>
      <c r="H28" s="20">
        <f>D28*4200</f>
        <v>117600</v>
      </c>
      <c r="I28" s="20">
        <f>D28*3800</f>
        <v>106400</v>
      </c>
      <c r="J28" s="20">
        <f>D28*3800</f>
        <v>106400</v>
      </c>
      <c r="K28" s="20">
        <f>D28*3800</f>
        <v>106400</v>
      </c>
      <c r="L28" s="114">
        <f>SUM(G28:K28)</f>
        <v>562800</v>
      </c>
      <c r="M28" s="114">
        <f>F28*500</f>
        <v>70000</v>
      </c>
      <c r="N28" s="114">
        <f t="shared" si="21"/>
        <v>140000</v>
      </c>
      <c r="O28" s="21">
        <f>L28+M28+N28</f>
        <v>772800</v>
      </c>
      <c r="P28" s="116">
        <f>E28*5000</f>
        <v>45000</v>
      </c>
      <c r="Q28" s="116">
        <f>E28*500</f>
        <v>4500</v>
      </c>
      <c r="R28" s="116">
        <f t="shared" si="22"/>
        <v>9000</v>
      </c>
      <c r="S28" s="22">
        <f>P28+Q28+R28</f>
        <v>58500</v>
      </c>
      <c r="T28" s="23">
        <f t="shared" si="23"/>
        <v>831300</v>
      </c>
    </row>
    <row r="29" spans="1:20" ht="32.450000000000003" customHeight="1" x14ac:dyDescent="0.25">
      <c r="A29" s="24"/>
      <c r="B29" s="25" t="s">
        <v>22</v>
      </c>
      <c r="C29" s="46">
        <f t="shared" ref="C29:O29" si="24">C24+C25+C26+C27+C28</f>
        <v>73</v>
      </c>
      <c r="D29" s="47">
        <f t="shared" si="24"/>
        <v>177</v>
      </c>
      <c r="E29" s="48">
        <f>SUM(E24:E28)</f>
        <v>74</v>
      </c>
      <c r="F29" s="47">
        <f t="shared" si="24"/>
        <v>885</v>
      </c>
      <c r="G29" s="29">
        <f t="shared" si="24"/>
        <v>796500</v>
      </c>
      <c r="H29" s="29">
        <f t="shared" si="24"/>
        <v>743400</v>
      </c>
      <c r="I29" s="29">
        <f t="shared" si="24"/>
        <v>672600</v>
      </c>
      <c r="J29" s="29">
        <f t="shared" si="24"/>
        <v>672600</v>
      </c>
      <c r="K29" s="29">
        <f t="shared" si="24"/>
        <v>672600</v>
      </c>
      <c r="L29" s="29">
        <f t="shared" si="24"/>
        <v>3557700</v>
      </c>
      <c r="M29" s="29">
        <f t="shared" si="24"/>
        <v>442500</v>
      </c>
      <c r="N29" s="29">
        <f t="shared" si="24"/>
        <v>885000</v>
      </c>
      <c r="O29" s="113">
        <f t="shared" si="24"/>
        <v>4885200</v>
      </c>
      <c r="P29" s="30">
        <f t="shared" ref="P29:S29" si="25">P24+P25+P26+P27+P28</f>
        <v>370000</v>
      </c>
      <c r="Q29" s="29">
        <f t="shared" si="25"/>
        <v>37000</v>
      </c>
      <c r="R29" s="29">
        <f t="shared" si="25"/>
        <v>74000</v>
      </c>
      <c r="S29" s="113">
        <f t="shared" si="25"/>
        <v>481000</v>
      </c>
      <c r="T29" s="117">
        <f>SUM(T24:T28)</f>
        <v>5366200</v>
      </c>
    </row>
    <row r="30" spans="1:20" ht="32.450000000000003" customHeight="1" x14ac:dyDescent="0.25">
      <c r="A30" s="146" t="s">
        <v>23</v>
      </c>
      <c r="B30" s="32"/>
      <c r="C30" s="40"/>
      <c r="D30" s="41"/>
      <c r="E30" s="42"/>
      <c r="F30" s="41"/>
      <c r="G30" s="43"/>
      <c r="H30" s="44"/>
      <c r="I30" s="44"/>
      <c r="J30" s="44"/>
      <c r="K30" s="44"/>
      <c r="L30" s="45"/>
      <c r="M30" s="45"/>
      <c r="N30" s="45"/>
      <c r="O30" s="45"/>
      <c r="P30" s="45"/>
      <c r="Q30" s="45"/>
      <c r="R30" s="45"/>
      <c r="S30" s="45"/>
      <c r="T30" s="45"/>
    </row>
    <row r="31" spans="1:20" ht="32.450000000000003" customHeight="1" x14ac:dyDescent="0.25">
      <c r="A31" s="147"/>
      <c r="B31" s="39" t="s">
        <v>24</v>
      </c>
      <c r="C31" s="36">
        <v>31</v>
      </c>
      <c r="D31" s="36">
        <v>135</v>
      </c>
      <c r="E31" s="37">
        <v>38</v>
      </c>
      <c r="F31" s="18">
        <f t="shared" ref="F31:F41" si="26">D31*5</f>
        <v>675</v>
      </c>
      <c r="G31" s="19">
        <f t="shared" ref="G31:G41" si="27">D31*4500</f>
        <v>607500</v>
      </c>
      <c r="H31" s="20">
        <f t="shared" ref="H31:H41" si="28">D31*4200</f>
        <v>567000</v>
      </c>
      <c r="I31" s="20">
        <f t="shared" ref="I31:I41" si="29">D31*3800</f>
        <v>513000</v>
      </c>
      <c r="J31" s="20">
        <f t="shared" ref="J31:J41" si="30">D31*3800</f>
        <v>513000</v>
      </c>
      <c r="K31" s="20">
        <f t="shared" ref="K31:K41" si="31">D31*3800</f>
        <v>513000</v>
      </c>
      <c r="L31" s="114">
        <f t="shared" ref="L31:L41" si="32">SUM(G31:K31)</f>
        <v>2713500</v>
      </c>
      <c r="M31" s="114">
        <f t="shared" ref="M31:M41" si="33">F31*500</f>
        <v>337500</v>
      </c>
      <c r="N31" s="114">
        <f t="shared" ref="N31:N41" si="34">F31*1000</f>
        <v>675000</v>
      </c>
      <c r="O31" s="21">
        <f t="shared" ref="O31:O41" si="35">L31+M31+N31</f>
        <v>3726000</v>
      </c>
      <c r="P31" s="116">
        <f t="shared" ref="P31:P41" si="36">E31*5000</f>
        <v>190000</v>
      </c>
      <c r="Q31" s="116">
        <f t="shared" ref="Q31:Q41" si="37">E31*500</f>
        <v>19000</v>
      </c>
      <c r="R31" s="116">
        <f t="shared" ref="R31:R41" si="38">E31*1000</f>
        <v>38000</v>
      </c>
      <c r="S31" s="22">
        <f t="shared" ref="S31:S41" si="39">P31+Q31+R31</f>
        <v>247000</v>
      </c>
      <c r="T31" s="23">
        <f t="shared" ref="T31:T41" si="40">O31+S31</f>
        <v>3973000</v>
      </c>
    </row>
    <row r="32" spans="1:20" ht="32.450000000000003" customHeight="1" x14ac:dyDescent="0.25">
      <c r="A32" s="147"/>
      <c r="B32" s="39" t="s">
        <v>218</v>
      </c>
      <c r="C32" s="36">
        <v>12</v>
      </c>
      <c r="D32" s="36">
        <v>27</v>
      </c>
      <c r="E32" s="37">
        <v>12</v>
      </c>
      <c r="F32" s="18">
        <f t="shared" si="26"/>
        <v>135</v>
      </c>
      <c r="G32" s="19">
        <f t="shared" si="27"/>
        <v>121500</v>
      </c>
      <c r="H32" s="20">
        <f t="shared" si="28"/>
        <v>113400</v>
      </c>
      <c r="I32" s="20">
        <f t="shared" si="29"/>
        <v>102600</v>
      </c>
      <c r="J32" s="20">
        <f t="shared" si="30"/>
        <v>102600</v>
      </c>
      <c r="K32" s="20">
        <f t="shared" si="31"/>
        <v>102600</v>
      </c>
      <c r="L32" s="114">
        <f t="shared" si="32"/>
        <v>542700</v>
      </c>
      <c r="M32" s="114">
        <f t="shared" si="33"/>
        <v>67500</v>
      </c>
      <c r="N32" s="114">
        <f t="shared" si="34"/>
        <v>135000</v>
      </c>
      <c r="O32" s="21">
        <f t="shared" si="35"/>
        <v>745200</v>
      </c>
      <c r="P32" s="116">
        <f t="shared" si="36"/>
        <v>60000</v>
      </c>
      <c r="Q32" s="116">
        <f t="shared" si="37"/>
        <v>6000</v>
      </c>
      <c r="R32" s="116">
        <f t="shared" si="38"/>
        <v>12000</v>
      </c>
      <c r="S32" s="22">
        <f t="shared" si="39"/>
        <v>78000</v>
      </c>
      <c r="T32" s="23">
        <f t="shared" si="40"/>
        <v>823200</v>
      </c>
    </row>
    <row r="33" spans="1:20" ht="32.450000000000003" customHeight="1" x14ac:dyDescent="0.25">
      <c r="A33" s="147"/>
      <c r="B33" s="39" t="s">
        <v>219</v>
      </c>
      <c r="C33" s="36">
        <v>9</v>
      </c>
      <c r="D33" s="36">
        <v>21</v>
      </c>
      <c r="E33" s="37">
        <v>9</v>
      </c>
      <c r="F33" s="18">
        <f t="shared" si="26"/>
        <v>105</v>
      </c>
      <c r="G33" s="19">
        <f t="shared" si="27"/>
        <v>94500</v>
      </c>
      <c r="H33" s="20">
        <f t="shared" si="28"/>
        <v>88200</v>
      </c>
      <c r="I33" s="20">
        <f t="shared" si="29"/>
        <v>79800</v>
      </c>
      <c r="J33" s="20">
        <f t="shared" si="30"/>
        <v>79800</v>
      </c>
      <c r="K33" s="20">
        <f t="shared" si="31"/>
        <v>79800</v>
      </c>
      <c r="L33" s="114">
        <f t="shared" si="32"/>
        <v>422100</v>
      </c>
      <c r="M33" s="114">
        <f t="shared" si="33"/>
        <v>52500</v>
      </c>
      <c r="N33" s="114">
        <f t="shared" si="34"/>
        <v>105000</v>
      </c>
      <c r="O33" s="21">
        <f t="shared" si="35"/>
        <v>579600</v>
      </c>
      <c r="P33" s="116">
        <f t="shared" si="36"/>
        <v>45000</v>
      </c>
      <c r="Q33" s="116">
        <f t="shared" si="37"/>
        <v>4500</v>
      </c>
      <c r="R33" s="116">
        <f t="shared" si="38"/>
        <v>9000</v>
      </c>
      <c r="S33" s="22">
        <f t="shared" si="39"/>
        <v>58500</v>
      </c>
      <c r="T33" s="23">
        <f t="shared" si="40"/>
        <v>638100</v>
      </c>
    </row>
    <row r="34" spans="1:20" ht="32.450000000000003" customHeight="1" x14ac:dyDescent="0.25">
      <c r="A34" s="147"/>
      <c r="B34" s="39" t="s">
        <v>25</v>
      </c>
      <c r="C34" s="36">
        <v>11</v>
      </c>
      <c r="D34" s="36">
        <v>38</v>
      </c>
      <c r="E34" s="37">
        <v>12</v>
      </c>
      <c r="F34" s="18">
        <f t="shared" si="26"/>
        <v>190</v>
      </c>
      <c r="G34" s="19">
        <f t="shared" si="27"/>
        <v>171000</v>
      </c>
      <c r="H34" s="20">
        <f t="shared" si="28"/>
        <v>159600</v>
      </c>
      <c r="I34" s="20">
        <f t="shared" si="29"/>
        <v>144400</v>
      </c>
      <c r="J34" s="20">
        <f t="shared" si="30"/>
        <v>144400</v>
      </c>
      <c r="K34" s="20">
        <f t="shared" si="31"/>
        <v>144400</v>
      </c>
      <c r="L34" s="114">
        <f t="shared" si="32"/>
        <v>763800</v>
      </c>
      <c r="M34" s="114">
        <f t="shared" si="33"/>
        <v>95000</v>
      </c>
      <c r="N34" s="114">
        <f t="shared" si="34"/>
        <v>190000</v>
      </c>
      <c r="O34" s="21">
        <f t="shared" si="35"/>
        <v>1048800</v>
      </c>
      <c r="P34" s="116">
        <f t="shared" si="36"/>
        <v>60000</v>
      </c>
      <c r="Q34" s="116">
        <f t="shared" si="37"/>
        <v>6000</v>
      </c>
      <c r="R34" s="116">
        <f t="shared" si="38"/>
        <v>12000</v>
      </c>
      <c r="S34" s="22">
        <f t="shared" si="39"/>
        <v>78000</v>
      </c>
      <c r="T34" s="23">
        <f t="shared" si="40"/>
        <v>1126800</v>
      </c>
    </row>
    <row r="35" spans="1:20" ht="32.450000000000003" customHeight="1" x14ac:dyDescent="0.25">
      <c r="A35" s="147"/>
      <c r="B35" s="39" t="s">
        <v>220</v>
      </c>
      <c r="C35" s="36">
        <v>10</v>
      </c>
      <c r="D35" s="36">
        <v>20</v>
      </c>
      <c r="E35" s="37">
        <v>10</v>
      </c>
      <c r="F35" s="18">
        <f t="shared" si="26"/>
        <v>100</v>
      </c>
      <c r="G35" s="19">
        <f t="shared" si="27"/>
        <v>90000</v>
      </c>
      <c r="H35" s="20">
        <f t="shared" si="28"/>
        <v>84000</v>
      </c>
      <c r="I35" s="20">
        <f t="shared" si="29"/>
        <v>76000</v>
      </c>
      <c r="J35" s="20">
        <f t="shared" si="30"/>
        <v>76000</v>
      </c>
      <c r="K35" s="20">
        <f t="shared" si="31"/>
        <v>76000</v>
      </c>
      <c r="L35" s="114">
        <f t="shared" si="32"/>
        <v>402000</v>
      </c>
      <c r="M35" s="114">
        <f t="shared" si="33"/>
        <v>50000</v>
      </c>
      <c r="N35" s="114">
        <f t="shared" si="34"/>
        <v>100000</v>
      </c>
      <c r="O35" s="21">
        <f t="shared" si="35"/>
        <v>552000</v>
      </c>
      <c r="P35" s="116">
        <f t="shared" si="36"/>
        <v>50000</v>
      </c>
      <c r="Q35" s="116">
        <f t="shared" si="37"/>
        <v>5000</v>
      </c>
      <c r="R35" s="116">
        <f t="shared" si="38"/>
        <v>10000</v>
      </c>
      <c r="S35" s="22">
        <f t="shared" si="39"/>
        <v>65000</v>
      </c>
      <c r="T35" s="23">
        <f t="shared" si="40"/>
        <v>617000</v>
      </c>
    </row>
    <row r="36" spans="1:20" ht="32.450000000000003" customHeight="1" x14ac:dyDescent="0.25">
      <c r="A36" s="147"/>
      <c r="B36" s="39" t="s">
        <v>26</v>
      </c>
      <c r="C36" s="36">
        <v>4</v>
      </c>
      <c r="D36" s="36">
        <v>13</v>
      </c>
      <c r="E36" s="37">
        <v>4</v>
      </c>
      <c r="F36" s="18">
        <f t="shared" si="26"/>
        <v>65</v>
      </c>
      <c r="G36" s="19">
        <f t="shared" si="27"/>
        <v>58500</v>
      </c>
      <c r="H36" s="20">
        <f t="shared" si="28"/>
        <v>54600</v>
      </c>
      <c r="I36" s="20">
        <f t="shared" si="29"/>
        <v>49400</v>
      </c>
      <c r="J36" s="20">
        <f t="shared" si="30"/>
        <v>49400</v>
      </c>
      <c r="K36" s="20">
        <f t="shared" si="31"/>
        <v>49400</v>
      </c>
      <c r="L36" s="114">
        <f t="shared" si="32"/>
        <v>261300</v>
      </c>
      <c r="M36" s="114">
        <f t="shared" si="33"/>
        <v>32500</v>
      </c>
      <c r="N36" s="114">
        <f t="shared" si="34"/>
        <v>65000</v>
      </c>
      <c r="O36" s="21">
        <f t="shared" si="35"/>
        <v>358800</v>
      </c>
      <c r="P36" s="116">
        <f t="shared" si="36"/>
        <v>20000</v>
      </c>
      <c r="Q36" s="116">
        <f t="shared" si="37"/>
        <v>2000</v>
      </c>
      <c r="R36" s="116">
        <f t="shared" si="38"/>
        <v>4000</v>
      </c>
      <c r="S36" s="22">
        <f t="shared" si="39"/>
        <v>26000</v>
      </c>
      <c r="T36" s="23">
        <f t="shared" si="40"/>
        <v>384800</v>
      </c>
    </row>
    <row r="37" spans="1:20" ht="32.450000000000003" customHeight="1" x14ac:dyDescent="0.25">
      <c r="A37" s="147"/>
      <c r="B37" s="39" t="s">
        <v>27</v>
      </c>
      <c r="C37" s="36">
        <v>1</v>
      </c>
      <c r="D37" s="36">
        <v>7</v>
      </c>
      <c r="E37" s="37">
        <v>2</v>
      </c>
      <c r="F37" s="18">
        <f t="shared" si="26"/>
        <v>35</v>
      </c>
      <c r="G37" s="19">
        <f t="shared" si="27"/>
        <v>31500</v>
      </c>
      <c r="H37" s="20">
        <f t="shared" si="28"/>
        <v>29400</v>
      </c>
      <c r="I37" s="20">
        <f t="shared" si="29"/>
        <v>26600</v>
      </c>
      <c r="J37" s="20">
        <f t="shared" si="30"/>
        <v>26600</v>
      </c>
      <c r="K37" s="20">
        <f t="shared" si="31"/>
        <v>26600</v>
      </c>
      <c r="L37" s="114">
        <f t="shared" si="32"/>
        <v>140700</v>
      </c>
      <c r="M37" s="114">
        <f t="shared" si="33"/>
        <v>17500</v>
      </c>
      <c r="N37" s="114">
        <f t="shared" si="34"/>
        <v>35000</v>
      </c>
      <c r="O37" s="21">
        <f t="shared" si="35"/>
        <v>193200</v>
      </c>
      <c r="P37" s="116">
        <f t="shared" si="36"/>
        <v>10000</v>
      </c>
      <c r="Q37" s="116">
        <f t="shared" si="37"/>
        <v>1000</v>
      </c>
      <c r="R37" s="116">
        <f t="shared" si="38"/>
        <v>2000</v>
      </c>
      <c r="S37" s="22">
        <f t="shared" si="39"/>
        <v>13000</v>
      </c>
      <c r="T37" s="23">
        <f t="shared" si="40"/>
        <v>206200</v>
      </c>
    </row>
    <row r="38" spans="1:20" ht="32.450000000000003" customHeight="1" x14ac:dyDescent="0.25">
      <c r="A38" s="147"/>
      <c r="B38" s="39" t="s">
        <v>28</v>
      </c>
      <c r="C38" s="36">
        <v>6</v>
      </c>
      <c r="D38" s="36">
        <v>14</v>
      </c>
      <c r="E38" s="37">
        <v>6</v>
      </c>
      <c r="F38" s="18">
        <f t="shared" si="26"/>
        <v>70</v>
      </c>
      <c r="G38" s="19">
        <f t="shared" si="27"/>
        <v>63000</v>
      </c>
      <c r="H38" s="20">
        <f t="shared" si="28"/>
        <v>58800</v>
      </c>
      <c r="I38" s="20">
        <f t="shared" si="29"/>
        <v>53200</v>
      </c>
      <c r="J38" s="20">
        <f t="shared" si="30"/>
        <v>53200</v>
      </c>
      <c r="K38" s="20">
        <f t="shared" si="31"/>
        <v>53200</v>
      </c>
      <c r="L38" s="114">
        <f t="shared" si="32"/>
        <v>281400</v>
      </c>
      <c r="M38" s="114">
        <f t="shared" si="33"/>
        <v>35000</v>
      </c>
      <c r="N38" s="114">
        <f t="shared" si="34"/>
        <v>70000</v>
      </c>
      <c r="O38" s="21">
        <f t="shared" si="35"/>
        <v>386400</v>
      </c>
      <c r="P38" s="116">
        <f t="shared" si="36"/>
        <v>30000</v>
      </c>
      <c r="Q38" s="116">
        <f t="shared" si="37"/>
        <v>3000</v>
      </c>
      <c r="R38" s="116">
        <f t="shared" si="38"/>
        <v>6000</v>
      </c>
      <c r="S38" s="22">
        <f t="shared" si="39"/>
        <v>39000</v>
      </c>
      <c r="T38" s="23">
        <f t="shared" si="40"/>
        <v>425400</v>
      </c>
    </row>
    <row r="39" spans="1:20" ht="32.450000000000003" customHeight="1" x14ac:dyDescent="0.25">
      <c r="A39" s="147"/>
      <c r="B39" s="39" t="s">
        <v>29</v>
      </c>
      <c r="C39" s="36">
        <v>4</v>
      </c>
      <c r="D39" s="36">
        <v>8</v>
      </c>
      <c r="E39" s="37">
        <v>4</v>
      </c>
      <c r="F39" s="18">
        <f t="shared" si="26"/>
        <v>40</v>
      </c>
      <c r="G39" s="19">
        <f t="shared" si="27"/>
        <v>36000</v>
      </c>
      <c r="H39" s="20">
        <f t="shared" si="28"/>
        <v>33600</v>
      </c>
      <c r="I39" s="20">
        <f t="shared" si="29"/>
        <v>30400</v>
      </c>
      <c r="J39" s="20">
        <f t="shared" si="30"/>
        <v>30400</v>
      </c>
      <c r="K39" s="20">
        <f t="shared" si="31"/>
        <v>30400</v>
      </c>
      <c r="L39" s="114">
        <f t="shared" si="32"/>
        <v>160800</v>
      </c>
      <c r="M39" s="114">
        <f t="shared" si="33"/>
        <v>20000</v>
      </c>
      <c r="N39" s="114">
        <f t="shared" si="34"/>
        <v>40000</v>
      </c>
      <c r="O39" s="21">
        <f t="shared" si="35"/>
        <v>220800</v>
      </c>
      <c r="P39" s="116">
        <f t="shared" si="36"/>
        <v>20000</v>
      </c>
      <c r="Q39" s="116">
        <f t="shared" si="37"/>
        <v>2000</v>
      </c>
      <c r="R39" s="116">
        <f t="shared" si="38"/>
        <v>4000</v>
      </c>
      <c r="S39" s="22">
        <f t="shared" si="39"/>
        <v>26000</v>
      </c>
      <c r="T39" s="23">
        <f t="shared" si="40"/>
        <v>246800</v>
      </c>
    </row>
    <row r="40" spans="1:20" ht="32.450000000000003" customHeight="1" x14ac:dyDescent="0.25">
      <c r="A40" s="147"/>
      <c r="B40" s="39" t="s">
        <v>227</v>
      </c>
      <c r="C40" s="36">
        <v>5</v>
      </c>
      <c r="D40" s="36">
        <v>14</v>
      </c>
      <c r="E40" s="37">
        <v>5</v>
      </c>
      <c r="F40" s="18">
        <f t="shared" si="26"/>
        <v>70</v>
      </c>
      <c r="G40" s="19">
        <f t="shared" si="27"/>
        <v>63000</v>
      </c>
      <c r="H40" s="20">
        <f t="shared" si="28"/>
        <v>58800</v>
      </c>
      <c r="I40" s="20">
        <f t="shared" si="29"/>
        <v>53200</v>
      </c>
      <c r="J40" s="20">
        <f t="shared" si="30"/>
        <v>53200</v>
      </c>
      <c r="K40" s="20">
        <f t="shared" si="31"/>
        <v>53200</v>
      </c>
      <c r="L40" s="114">
        <f t="shared" si="32"/>
        <v>281400</v>
      </c>
      <c r="M40" s="114">
        <f t="shared" si="33"/>
        <v>35000</v>
      </c>
      <c r="N40" s="114">
        <f t="shared" si="34"/>
        <v>70000</v>
      </c>
      <c r="O40" s="21">
        <f t="shared" si="35"/>
        <v>386400</v>
      </c>
      <c r="P40" s="116">
        <f t="shared" si="36"/>
        <v>25000</v>
      </c>
      <c r="Q40" s="116">
        <f t="shared" si="37"/>
        <v>2500</v>
      </c>
      <c r="R40" s="116">
        <f t="shared" si="38"/>
        <v>5000</v>
      </c>
      <c r="S40" s="22">
        <f t="shared" si="39"/>
        <v>32500</v>
      </c>
      <c r="T40" s="23">
        <f t="shared" si="40"/>
        <v>418900</v>
      </c>
    </row>
    <row r="41" spans="1:20" ht="32.450000000000003" customHeight="1" x14ac:dyDescent="0.25">
      <c r="A41" s="150"/>
      <c r="B41" s="39" t="s">
        <v>30</v>
      </c>
      <c r="C41" s="36">
        <v>2</v>
      </c>
      <c r="D41" s="36">
        <v>7</v>
      </c>
      <c r="E41" s="37">
        <v>2</v>
      </c>
      <c r="F41" s="18">
        <f t="shared" si="26"/>
        <v>35</v>
      </c>
      <c r="G41" s="19">
        <f t="shared" si="27"/>
        <v>31500</v>
      </c>
      <c r="H41" s="20">
        <f t="shared" si="28"/>
        <v>29400</v>
      </c>
      <c r="I41" s="20">
        <f t="shared" si="29"/>
        <v>26600</v>
      </c>
      <c r="J41" s="20">
        <f t="shared" si="30"/>
        <v>26600</v>
      </c>
      <c r="K41" s="20">
        <f t="shared" si="31"/>
        <v>26600</v>
      </c>
      <c r="L41" s="114">
        <f t="shared" si="32"/>
        <v>140700</v>
      </c>
      <c r="M41" s="114">
        <f t="shared" si="33"/>
        <v>17500</v>
      </c>
      <c r="N41" s="114">
        <f t="shared" si="34"/>
        <v>35000</v>
      </c>
      <c r="O41" s="21">
        <f t="shared" si="35"/>
        <v>193200</v>
      </c>
      <c r="P41" s="116">
        <f t="shared" si="36"/>
        <v>10000</v>
      </c>
      <c r="Q41" s="116">
        <f t="shared" si="37"/>
        <v>1000</v>
      </c>
      <c r="R41" s="116">
        <f t="shared" si="38"/>
        <v>2000</v>
      </c>
      <c r="S41" s="22">
        <f t="shared" si="39"/>
        <v>13000</v>
      </c>
      <c r="T41" s="23">
        <f t="shared" si="40"/>
        <v>206200</v>
      </c>
    </row>
    <row r="42" spans="1:20" ht="32.450000000000003" customHeight="1" x14ac:dyDescent="0.25">
      <c r="A42" s="24"/>
      <c r="B42" s="25" t="s">
        <v>31</v>
      </c>
      <c r="C42" s="46">
        <f t="shared" ref="C42:O42" si="41">C31+C32+C33+C34+C35+C36+C37+C38+C39+C40+C41</f>
        <v>95</v>
      </c>
      <c r="D42" s="47">
        <f t="shared" si="41"/>
        <v>304</v>
      </c>
      <c r="E42" s="48">
        <f>SUM(E31:E41)</f>
        <v>104</v>
      </c>
      <c r="F42" s="47">
        <f t="shared" si="41"/>
        <v>1520</v>
      </c>
      <c r="G42" s="29">
        <f t="shared" si="41"/>
        <v>1368000</v>
      </c>
      <c r="H42" s="29">
        <f t="shared" si="41"/>
        <v>1276800</v>
      </c>
      <c r="I42" s="29">
        <f t="shared" si="41"/>
        <v>1155200</v>
      </c>
      <c r="J42" s="29">
        <f t="shared" si="41"/>
        <v>1155200</v>
      </c>
      <c r="K42" s="29">
        <f t="shared" si="41"/>
        <v>1155200</v>
      </c>
      <c r="L42" s="29">
        <f t="shared" si="41"/>
        <v>6110400</v>
      </c>
      <c r="M42" s="29">
        <f t="shared" si="41"/>
        <v>760000</v>
      </c>
      <c r="N42" s="29">
        <f t="shared" si="41"/>
        <v>1520000</v>
      </c>
      <c r="O42" s="113">
        <f t="shared" si="41"/>
        <v>8390400</v>
      </c>
      <c r="P42" s="29">
        <f t="shared" ref="P42:S42" si="42">P31+P32+P33+P34+P35+P36+P37+P38+P39+P40+P41</f>
        <v>520000</v>
      </c>
      <c r="Q42" s="29">
        <f t="shared" si="42"/>
        <v>52000</v>
      </c>
      <c r="R42" s="29">
        <f t="shared" si="42"/>
        <v>104000</v>
      </c>
      <c r="S42" s="113">
        <f t="shared" si="42"/>
        <v>676000</v>
      </c>
      <c r="T42" s="118">
        <f>SUM(T31:T41)</f>
        <v>9066400</v>
      </c>
    </row>
    <row r="43" spans="1:20" ht="32.450000000000003" customHeight="1" x14ac:dyDescent="0.25">
      <c r="A43" s="146" t="s">
        <v>32</v>
      </c>
      <c r="B43" s="32"/>
      <c r="C43" s="40"/>
      <c r="D43" s="41"/>
      <c r="E43" s="42"/>
      <c r="F43" s="41"/>
      <c r="G43" s="43"/>
      <c r="H43" s="44"/>
      <c r="I43" s="44"/>
      <c r="J43" s="44"/>
      <c r="K43" s="44"/>
      <c r="L43" s="45"/>
      <c r="M43" s="45"/>
      <c r="N43" s="45"/>
      <c r="O43" s="45"/>
      <c r="P43" s="45"/>
      <c r="Q43" s="45"/>
      <c r="R43" s="45"/>
      <c r="S43" s="45"/>
      <c r="T43" s="45"/>
    </row>
    <row r="44" spans="1:20" ht="32.450000000000003" customHeight="1" x14ac:dyDescent="0.25">
      <c r="A44" s="147"/>
      <c r="B44" s="39" t="s">
        <v>33</v>
      </c>
      <c r="C44" s="36">
        <v>20</v>
      </c>
      <c r="D44" s="36">
        <v>53</v>
      </c>
      <c r="E44" s="37">
        <v>22</v>
      </c>
      <c r="F44" s="18">
        <f t="shared" ref="F44:F48" si="43">D44*5</f>
        <v>265</v>
      </c>
      <c r="G44" s="19">
        <f>D44*4500</f>
        <v>238500</v>
      </c>
      <c r="H44" s="20">
        <f>D44*4200</f>
        <v>222600</v>
      </c>
      <c r="I44" s="20">
        <f>D44*3800</f>
        <v>201400</v>
      </c>
      <c r="J44" s="20">
        <f>D44*3800</f>
        <v>201400</v>
      </c>
      <c r="K44" s="20">
        <f>D44*3800</f>
        <v>201400</v>
      </c>
      <c r="L44" s="114">
        <f>SUM(G44:K44)</f>
        <v>1065300</v>
      </c>
      <c r="M44" s="114">
        <f>F44*500</f>
        <v>132500</v>
      </c>
      <c r="N44" s="114">
        <f t="shared" ref="N44:N48" si="44">F44*1000</f>
        <v>265000</v>
      </c>
      <c r="O44" s="21">
        <f>L44+M44+N44</f>
        <v>1462800</v>
      </c>
      <c r="P44" s="116">
        <f>E44*5000</f>
        <v>110000</v>
      </c>
      <c r="Q44" s="116">
        <f>E44*500</f>
        <v>11000</v>
      </c>
      <c r="R44" s="116">
        <f t="shared" ref="R44:R48" si="45">E44*1000</f>
        <v>22000</v>
      </c>
      <c r="S44" s="22">
        <f>P44+Q44+R44</f>
        <v>143000</v>
      </c>
      <c r="T44" s="23">
        <f t="shared" ref="T44:T48" si="46">O44+S44</f>
        <v>1605800</v>
      </c>
    </row>
    <row r="45" spans="1:20" ht="32.450000000000003" customHeight="1" x14ac:dyDescent="0.25">
      <c r="A45" s="147"/>
      <c r="B45" s="39" t="s">
        <v>34</v>
      </c>
      <c r="C45" s="36">
        <v>12</v>
      </c>
      <c r="D45" s="36">
        <v>14</v>
      </c>
      <c r="E45" s="37">
        <v>12</v>
      </c>
      <c r="F45" s="18">
        <f t="shared" si="43"/>
        <v>70</v>
      </c>
      <c r="G45" s="19">
        <f>D45*4500</f>
        <v>63000</v>
      </c>
      <c r="H45" s="20">
        <f>D45*4200</f>
        <v>58800</v>
      </c>
      <c r="I45" s="20">
        <f>D45*3800</f>
        <v>53200</v>
      </c>
      <c r="J45" s="20">
        <f>D45*3800</f>
        <v>53200</v>
      </c>
      <c r="K45" s="20">
        <f>D45*3800</f>
        <v>53200</v>
      </c>
      <c r="L45" s="114">
        <f>SUM(G45:K45)</f>
        <v>281400</v>
      </c>
      <c r="M45" s="114">
        <f>F45*500</f>
        <v>35000</v>
      </c>
      <c r="N45" s="114">
        <f t="shared" si="44"/>
        <v>70000</v>
      </c>
      <c r="O45" s="21">
        <f>L45+M45+N45</f>
        <v>386400</v>
      </c>
      <c r="P45" s="116">
        <f>E45*5000</f>
        <v>60000</v>
      </c>
      <c r="Q45" s="116">
        <f>E45*500</f>
        <v>6000</v>
      </c>
      <c r="R45" s="116">
        <f t="shared" si="45"/>
        <v>12000</v>
      </c>
      <c r="S45" s="22">
        <f>P45+Q45+R45</f>
        <v>78000</v>
      </c>
      <c r="T45" s="23">
        <f t="shared" si="46"/>
        <v>464400</v>
      </c>
    </row>
    <row r="46" spans="1:20" ht="32.450000000000003" customHeight="1" x14ac:dyDescent="0.25">
      <c r="A46" s="147"/>
      <c r="B46" s="39" t="s">
        <v>35</v>
      </c>
      <c r="C46" s="36">
        <v>17</v>
      </c>
      <c r="D46" s="36">
        <v>34</v>
      </c>
      <c r="E46" s="37">
        <v>17</v>
      </c>
      <c r="F46" s="18">
        <f t="shared" si="43"/>
        <v>170</v>
      </c>
      <c r="G46" s="19">
        <f>D46*4500</f>
        <v>153000</v>
      </c>
      <c r="H46" s="20">
        <f>D46*4200</f>
        <v>142800</v>
      </c>
      <c r="I46" s="20">
        <f>D46*3800</f>
        <v>129200</v>
      </c>
      <c r="J46" s="20">
        <f>D46*3800</f>
        <v>129200</v>
      </c>
      <c r="K46" s="20">
        <f>D46*3800</f>
        <v>129200</v>
      </c>
      <c r="L46" s="114">
        <f>SUM(G46:K46)</f>
        <v>683400</v>
      </c>
      <c r="M46" s="114">
        <f>F46*500</f>
        <v>85000</v>
      </c>
      <c r="N46" s="114">
        <f t="shared" si="44"/>
        <v>170000</v>
      </c>
      <c r="O46" s="21">
        <f>L46+M46+N46</f>
        <v>938400</v>
      </c>
      <c r="P46" s="116">
        <f>E46*5000</f>
        <v>85000</v>
      </c>
      <c r="Q46" s="116">
        <f>E46*500</f>
        <v>8500</v>
      </c>
      <c r="R46" s="116">
        <f t="shared" si="45"/>
        <v>17000</v>
      </c>
      <c r="S46" s="22">
        <f>P46+Q46+R46</f>
        <v>110500</v>
      </c>
      <c r="T46" s="23">
        <f t="shared" si="46"/>
        <v>1048900</v>
      </c>
    </row>
    <row r="47" spans="1:20" ht="32.450000000000003" customHeight="1" x14ac:dyDescent="0.25">
      <c r="A47" s="147"/>
      <c r="B47" s="39" t="s">
        <v>36</v>
      </c>
      <c r="C47" s="36">
        <v>6</v>
      </c>
      <c r="D47" s="36">
        <v>14</v>
      </c>
      <c r="E47" s="37">
        <v>6</v>
      </c>
      <c r="F47" s="18">
        <f t="shared" si="43"/>
        <v>70</v>
      </c>
      <c r="G47" s="19">
        <f>D47*4500</f>
        <v>63000</v>
      </c>
      <c r="H47" s="20">
        <f>D47*4200</f>
        <v>58800</v>
      </c>
      <c r="I47" s="20">
        <f>D47*3800</f>
        <v>53200</v>
      </c>
      <c r="J47" s="20">
        <f>D47*3800</f>
        <v>53200</v>
      </c>
      <c r="K47" s="20">
        <f>D47*3800</f>
        <v>53200</v>
      </c>
      <c r="L47" s="114">
        <f>SUM(G47:K47)</f>
        <v>281400</v>
      </c>
      <c r="M47" s="114">
        <f>F47*500</f>
        <v>35000</v>
      </c>
      <c r="N47" s="114">
        <f t="shared" si="44"/>
        <v>70000</v>
      </c>
      <c r="O47" s="21">
        <f>L47+M47+N47</f>
        <v>386400</v>
      </c>
      <c r="P47" s="116">
        <f>E47*5000</f>
        <v>30000</v>
      </c>
      <c r="Q47" s="116">
        <f>E47*500</f>
        <v>3000</v>
      </c>
      <c r="R47" s="116">
        <f t="shared" si="45"/>
        <v>6000</v>
      </c>
      <c r="S47" s="22">
        <f>P47+Q47+R47</f>
        <v>39000</v>
      </c>
      <c r="T47" s="23">
        <f t="shared" si="46"/>
        <v>425400</v>
      </c>
    </row>
    <row r="48" spans="1:20" ht="32.450000000000003" customHeight="1" x14ac:dyDescent="0.25">
      <c r="A48" s="150"/>
      <c r="B48" s="39" t="s">
        <v>37</v>
      </c>
      <c r="C48" s="36">
        <v>8</v>
      </c>
      <c r="D48" s="36">
        <v>13</v>
      </c>
      <c r="E48" s="37">
        <v>8</v>
      </c>
      <c r="F48" s="18">
        <f t="shared" si="43"/>
        <v>65</v>
      </c>
      <c r="G48" s="19">
        <f>D48*4500</f>
        <v>58500</v>
      </c>
      <c r="H48" s="20">
        <f>D48*4200</f>
        <v>54600</v>
      </c>
      <c r="I48" s="20">
        <f>D48*3800</f>
        <v>49400</v>
      </c>
      <c r="J48" s="20">
        <f>D48*3800</f>
        <v>49400</v>
      </c>
      <c r="K48" s="20">
        <f>D48*3800</f>
        <v>49400</v>
      </c>
      <c r="L48" s="114">
        <f>SUM(G48:K48)</f>
        <v>261300</v>
      </c>
      <c r="M48" s="114">
        <f>F48*500</f>
        <v>32500</v>
      </c>
      <c r="N48" s="114">
        <f t="shared" si="44"/>
        <v>65000</v>
      </c>
      <c r="O48" s="21">
        <f>L48+M48+N48</f>
        <v>358800</v>
      </c>
      <c r="P48" s="116">
        <f>E48*5000</f>
        <v>40000</v>
      </c>
      <c r="Q48" s="116">
        <f>E48*500</f>
        <v>4000</v>
      </c>
      <c r="R48" s="116">
        <f t="shared" si="45"/>
        <v>8000</v>
      </c>
      <c r="S48" s="22">
        <f>P48+Q48+R48</f>
        <v>52000</v>
      </c>
      <c r="T48" s="23">
        <f t="shared" si="46"/>
        <v>410800</v>
      </c>
    </row>
    <row r="49" spans="1:20" ht="32.450000000000003" customHeight="1" x14ac:dyDescent="0.25">
      <c r="A49" s="24"/>
      <c r="B49" s="25" t="s">
        <v>38</v>
      </c>
      <c r="C49" s="46">
        <f t="shared" ref="C49:O49" si="47">C44+C45+C46+C47+C48</f>
        <v>63</v>
      </c>
      <c r="D49" s="47">
        <f t="shared" si="47"/>
        <v>128</v>
      </c>
      <c r="E49" s="48">
        <f>SUM(E44:E48)</f>
        <v>65</v>
      </c>
      <c r="F49" s="47">
        <f t="shared" si="47"/>
        <v>640</v>
      </c>
      <c r="G49" s="29">
        <f t="shared" si="47"/>
        <v>576000</v>
      </c>
      <c r="H49" s="29">
        <f t="shared" si="47"/>
        <v>537600</v>
      </c>
      <c r="I49" s="29">
        <f t="shared" si="47"/>
        <v>486400</v>
      </c>
      <c r="J49" s="29">
        <f t="shared" si="47"/>
        <v>486400</v>
      </c>
      <c r="K49" s="29">
        <f t="shared" si="47"/>
        <v>486400</v>
      </c>
      <c r="L49" s="29">
        <f t="shared" si="47"/>
        <v>2572800</v>
      </c>
      <c r="M49" s="29">
        <f t="shared" si="47"/>
        <v>320000</v>
      </c>
      <c r="N49" s="29">
        <f t="shared" si="47"/>
        <v>640000</v>
      </c>
      <c r="O49" s="113">
        <f t="shared" si="47"/>
        <v>3532800</v>
      </c>
      <c r="P49" s="30">
        <f t="shared" ref="P49:S49" si="48">P44+P45+P46+P47+P48</f>
        <v>325000</v>
      </c>
      <c r="Q49" s="29">
        <f t="shared" si="48"/>
        <v>32500</v>
      </c>
      <c r="R49" s="29">
        <f t="shared" si="48"/>
        <v>65000</v>
      </c>
      <c r="S49" s="113">
        <f t="shared" si="48"/>
        <v>422500</v>
      </c>
      <c r="T49" s="117">
        <f>SUM(T44:T48)</f>
        <v>3955300</v>
      </c>
    </row>
    <row r="50" spans="1:20" ht="32.450000000000003" customHeight="1" x14ac:dyDescent="0.25">
      <c r="A50" s="146" t="s">
        <v>39</v>
      </c>
      <c r="B50" s="32"/>
      <c r="C50" s="40"/>
      <c r="D50" s="41"/>
      <c r="E50" s="42"/>
      <c r="F50" s="41"/>
      <c r="G50" s="43"/>
      <c r="H50" s="44"/>
      <c r="I50" s="44"/>
      <c r="J50" s="44"/>
      <c r="K50" s="44"/>
      <c r="L50" s="45"/>
      <c r="M50" s="45"/>
      <c r="N50" s="45"/>
      <c r="O50" s="45"/>
      <c r="P50" s="45"/>
      <c r="Q50" s="45"/>
      <c r="R50" s="45"/>
      <c r="S50" s="45"/>
      <c r="T50" s="45"/>
    </row>
    <row r="51" spans="1:20" ht="32.450000000000003" customHeight="1" x14ac:dyDescent="0.25">
      <c r="A51" s="147"/>
      <c r="B51" s="39" t="s">
        <v>40</v>
      </c>
      <c r="C51" s="36">
        <v>109</v>
      </c>
      <c r="D51" s="36">
        <v>365</v>
      </c>
      <c r="E51" s="37">
        <v>130</v>
      </c>
      <c r="F51" s="18">
        <f t="shared" ref="F51:F57" si="49">D51*5</f>
        <v>1825</v>
      </c>
      <c r="G51" s="19">
        <f t="shared" ref="G51:G57" si="50">D51*4500</f>
        <v>1642500</v>
      </c>
      <c r="H51" s="20">
        <f t="shared" ref="H51:H57" si="51">D51*4200</f>
        <v>1533000</v>
      </c>
      <c r="I51" s="20">
        <f t="shared" ref="I51:I57" si="52">D51*3800</f>
        <v>1387000</v>
      </c>
      <c r="J51" s="20">
        <f t="shared" ref="J51:J57" si="53">D51*3800</f>
        <v>1387000</v>
      </c>
      <c r="K51" s="20">
        <f t="shared" ref="K51:K57" si="54">D51*3800</f>
        <v>1387000</v>
      </c>
      <c r="L51" s="114">
        <f t="shared" ref="L51:L57" si="55">SUM(G51:K51)</f>
        <v>7336500</v>
      </c>
      <c r="M51" s="114">
        <f t="shared" ref="M51:M57" si="56">F51*500</f>
        <v>912500</v>
      </c>
      <c r="N51" s="114">
        <f t="shared" ref="N51:N57" si="57">F51*1000</f>
        <v>1825000</v>
      </c>
      <c r="O51" s="21">
        <f t="shared" ref="O51:O57" si="58">L51+M51+N51</f>
        <v>10074000</v>
      </c>
      <c r="P51" s="116">
        <f t="shared" ref="P51:P57" si="59">E51*5000</f>
        <v>650000</v>
      </c>
      <c r="Q51" s="116">
        <f t="shared" ref="Q51:Q57" si="60">E51*500</f>
        <v>65000</v>
      </c>
      <c r="R51" s="116">
        <f t="shared" ref="R51:R57" si="61">E51*1000</f>
        <v>130000</v>
      </c>
      <c r="S51" s="22">
        <f t="shared" ref="S51:S57" si="62">P51+Q51+R51</f>
        <v>845000</v>
      </c>
      <c r="T51" s="23">
        <f t="shared" ref="T51:T57" si="63">O51+S51</f>
        <v>10919000</v>
      </c>
    </row>
    <row r="52" spans="1:20" ht="32.450000000000003" customHeight="1" x14ac:dyDescent="0.25">
      <c r="A52" s="147"/>
      <c r="B52" s="39" t="s">
        <v>41</v>
      </c>
      <c r="C52" s="36">
        <v>11</v>
      </c>
      <c r="D52" s="36">
        <v>31</v>
      </c>
      <c r="E52" s="37">
        <v>12</v>
      </c>
      <c r="F52" s="18">
        <f t="shared" si="49"/>
        <v>155</v>
      </c>
      <c r="G52" s="19">
        <f t="shared" si="50"/>
        <v>139500</v>
      </c>
      <c r="H52" s="20">
        <f t="shared" si="51"/>
        <v>130200</v>
      </c>
      <c r="I52" s="20">
        <f t="shared" si="52"/>
        <v>117800</v>
      </c>
      <c r="J52" s="20">
        <f t="shared" si="53"/>
        <v>117800</v>
      </c>
      <c r="K52" s="20">
        <f t="shared" si="54"/>
        <v>117800</v>
      </c>
      <c r="L52" s="114">
        <f t="shared" si="55"/>
        <v>623100</v>
      </c>
      <c r="M52" s="114">
        <f t="shared" si="56"/>
        <v>77500</v>
      </c>
      <c r="N52" s="114">
        <f t="shared" si="57"/>
        <v>155000</v>
      </c>
      <c r="O52" s="21">
        <f t="shared" si="58"/>
        <v>855600</v>
      </c>
      <c r="P52" s="116">
        <f t="shared" si="59"/>
        <v>60000</v>
      </c>
      <c r="Q52" s="116">
        <f t="shared" si="60"/>
        <v>6000</v>
      </c>
      <c r="R52" s="116">
        <f t="shared" si="61"/>
        <v>12000</v>
      </c>
      <c r="S52" s="22">
        <f t="shared" si="62"/>
        <v>78000</v>
      </c>
      <c r="T52" s="23">
        <f t="shared" si="63"/>
        <v>933600</v>
      </c>
    </row>
    <row r="53" spans="1:20" ht="32.450000000000003" customHeight="1" x14ac:dyDescent="0.25">
      <c r="A53" s="147"/>
      <c r="B53" s="39" t="s">
        <v>42</v>
      </c>
      <c r="C53" s="36">
        <v>24</v>
      </c>
      <c r="D53" s="36">
        <v>63</v>
      </c>
      <c r="E53" s="37">
        <v>25</v>
      </c>
      <c r="F53" s="18">
        <f t="shared" si="49"/>
        <v>315</v>
      </c>
      <c r="G53" s="19">
        <f t="shared" si="50"/>
        <v>283500</v>
      </c>
      <c r="H53" s="20">
        <f t="shared" si="51"/>
        <v>264600</v>
      </c>
      <c r="I53" s="20">
        <f t="shared" si="52"/>
        <v>239400</v>
      </c>
      <c r="J53" s="20">
        <f t="shared" si="53"/>
        <v>239400</v>
      </c>
      <c r="K53" s="20">
        <f t="shared" si="54"/>
        <v>239400</v>
      </c>
      <c r="L53" s="114">
        <f t="shared" si="55"/>
        <v>1266300</v>
      </c>
      <c r="M53" s="114">
        <f t="shared" si="56"/>
        <v>157500</v>
      </c>
      <c r="N53" s="114">
        <f t="shared" si="57"/>
        <v>315000</v>
      </c>
      <c r="O53" s="21">
        <f t="shared" si="58"/>
        <v>1738800</v>
      </c>
      <c r="P53" s="116">
        <f t="shared" si="59"/>
        <v>125000</v>
      </c>
      <c r="Q53" s="116">
        <f t="shared" si="60"/>
        <v>12500</v>
      </c>
      <c r="R53" s="116">
        <f t="shared" si="61"/>
        <v>25000</v>
      </c>
      <c r="S53" s="22">
        <f t="shared" si="62"/>
        <v>162500</v>
      </c>
      <c r="T53" s="23">
        <f t="shared" si="63"/>
        <v>1901300</v>
      </c>
    </row>
    <row r="54" spans="1:20" ht="32.450000000000003" customHeight="1" x14ac:dyDescent="0.25">
      <c r="A54" s="147"/>
      <c r="B54" s="39" t="s">
        <v>43</v>
      </c>
      <c r="C54" s="36">
        <v>23</v>
      </c>
      <c r="D54" s="36">
        <v>43</v>
      </c>
      <c r="E54" s="37">
        <v>23</v>
      </c>
      <c r="F54" s="18">
        <f t="shared" si="49"/>
        <v>215</v>
      </c>
      <c r="G54" s="19">
        <f t="shared" si="50"/>
        <v>193500</v>
      </c>
      <c r="H54" s="20">
        <f t="shared" si="51"/>
        <v>180600</v>
      </c>
      <c r="I54" s="20">
        <f t="shared" si="52"/>
        <v>163400</v>
      </c>
      <c r="J54" s="20">
        <f t="shared" si="53"/>
        <v>163400</v>
      </c>
      <c r="K54" s="20">
        <f t="shared" si="54"/>
        <v>163400</v>
      </c>
      <c r="L54" s="114">
        <f t="shared" si="55"/>
        <v>864300</v>
      </c>
      <c r="M54" s="114">
        <f t="shared" si="56"/>
        <v>107500</v>
      </c>
      <c r="N54" s="114">
        <f t="shared" si="57"/>
        <v>215000</v>
      </c>
      <c r="O54" s="21">
        <f t="shared" si="58"/>
        <v>1186800</v>
      </c>
      <c r="P54" s="116">
        <f t="shared" si="59"/>
        <v>115000</v>
      </c>
      <c r="Q54" s="116">
        <f t="shared" si="60"/>
        <v>11500</v>
      </c>
      <c r="R54" s="116">
        <f t="shared" si="61"/>
        <v>23000</v>
      </c>
      <c r="S54" s="22">
        <f t="shared" si="62"/>
        <v>149500</v>
      </c>
      <c r="T54" s="23">
        <f t="shared" si="63"/>
        <v>1336300</v>
      </c>
    </row>
    <row r="55" spans="1:20" ht="32.450000000000003" customHeight="1" x14ac:dyDescent="0.25">
      <c r="A55" s="147"/>
      <c r="B55" s="39" t="s">
        <v>44</v>
      </c>
      <c r="C55" s="36">
        <v>7</v>
      </c>
      <c r="D55" s="36">
        <v>13</v>
      </c>
      <c r="E55" s="37">
        <v>7</v>
      </c>
      <c r="F55" s="18">
        <f t="shared" si="49"/>
        <v>65</v>
      </c>
      <c r="G55" s="19">
        <f t="shared" si="50"/>
        <v>58500</v>
      </c>
      <c r="H55" s="20">
        <f t="shared" si="51"/>
        <v>54600</v>
      </c>
      <c r="I55" s="20">
        <f t="shared" si="52"/>
        <v>49400</v>
      </c>
      <c r="J55" s="20">
        <f t="shared" si="53"/>
        <v>49400</v>
      </c>
      <c r="K55" s="20">
        <f t="shared" si="54"/>
        <v>49400</v>
      </c>
      <c r="L55" s="114">
        <f t="shared" si="55"/>
        <v>261300</v>
      </c>
      <c r="M55" s="114">
        <f t="shared" si="56"/>
        <v>32500</v>
      </c>
      <c r="N55" s="114">
        <f t="shared" si="57"/>
        <v>65000</v>
      </c>
      <c r="O55" s="21">
        <f t="shared" si="58"/>
        <v>358800</v>
      </c>
      <c r="P55" s="116">
        <f t="shared" si="59"/>
        <v>35000</v>
      </c>
      <c r="Q55" s="116">
        <f t="shared" si="60"/>
        <v>3500</v>
      </c>
      <c r="R55" s="116">
        <f t="shared" si="61"/>
        <v>7000</v>
      </c>
      <c r="S55" s="22">
        <f t="shared" si="62"/>
        <v>45500</v>
      </c>
      <c r="T55" s="23">
        <f t="shared" si="63"/>
        <v>404300</v>
      </c>
    </row>
    <row r="56" spans="1:20" ht="32.450000000000003" customHeight="1" x14ac:dyDescent="0.25">
      <c r="A56" s="147"/>
      <c r="B56" s="39" t="s">
        <v>45</v>
      </c>
      <c r="C56" s="36">
        <v>12</v>
      </c>
      <c r="D56" s="36">
        <v>26</v>
      </c>
      <c r="E56" s="37">
        <v>12</v>
      </c>
      <c r="F56" s="18">
        <f t="shared" si="49"/>
        <v>130</v>
      </c>
      <c r="G56" s="19">
        <f t="shared" si="50"/>
        <v>117000</v>
      </c>
      <c r="H56" s="20">
        <f t="shared" si="51"/>
        <v>109200</v>
      </c>
      <c r="I56" s="20">
        <f t="shared" si="52"/>
        <v>98800</v>
      </c>
      <c r="J56" s="20">
        <f t="shared" si="53"/>
        <v>98800</v>
      </c>
      <c r="K56" s="20">
        <f t="shared" si="54"/>
        <v>98800</v>
      </c>
      <c r="L56" s="114">
        <f t="shared" si="55"/>
        <v>522600</v>
      </c>
      <c r="M56" s="114">
        <f t="shared" si="56"/>
        <v>65000</v>
      </c>
      <c r="N56" s="114">
        <f t="shared" si="57"/>
        <v>130000</v>
      </c>
      <c r="O56" s="21">
        <f t="shared" si="58"/>
        <v>717600</v>
      </c>
      <c r="P56" s="116">
        <f t="shared" si="59"/>
        <v>60000</v>
      </c>
      <c r="Q56" s="116">
        <f t="shared" si="60"/>
        <v>6000</v>
      </c>
      <c r="R56" s="116">
        <f t="shared" si="61"/>
        <v>12000</v>
      </c>
      <c r="S56" s="22">
        <f t="shared" si="62"/>
        <v>78000</v>
      </c>
      <c r="T56" s="23">
        <f t="shared" si="63"/>
        <v>795600</v>
      </c>
    </row>
    <row r="57" spans="1:20" ht="32.450000000000003" customHeight="1" x14ac:dyDescent="0.25">
      <c r="A57" s="150"/>
      <c r="B57" s="39" t="s">
        <v>46</v>
      </c>
      <c r="C57" s="36">
        <v>7</v>
      </c>
      <c r="D57" s="36">
        <v>24</v>
      </c>
      <c r="E57" s="37">
        <v>9</v>
      </c>
      <c r="F57" s="18">
        <f t="shared" si="49"/>
        <v>120</v>
      </c>
      <c r="G57" s="19">
        <f t="shared" si="50"/>
        <v>108000</v>
      </c>
      <c r="H57" s="20">
        <f t="shared" si="51"/>
        <v>100800</v>
      </c>
      <c r="I57" s="20">
        <f t="shared" si="52"/>
        <v>91200</v>
      </c>
      <c r="J57" s="20">
        <f t="shared" si="53"/>
        <v>91200</v>
      </c>
      <c r="K57" s="20">
        <f t="shared" si="54"/>
        <v>91200</v>
      </c>
      <c r="L57" s="114">
        <f t="shared" si="55"/>
        <v>482400</v>
      </c>
      <c r="M57" s="114">
        <f t="shared" si="56"/>
        <v>60000</v>
      </c>
      <c r="N57" s="114">
        <f t="shared" si="57"/>
        <v>120000</v>
      </c>
      <c r="O57" s="21">
        <f t="shared" si="58"/>
        <v>662400</v>
      </c>
      <c r="P57" s="116">
        <f t="shared" si="59"/>
        <v>45000</v>
      </c>
      <c r="Q57" s="116">
        <f t="shared" si="60"/>
        <v>4500</v>
      </c>
      <c r="R57" s="116">
        <f t="shared" si="61"/>
        <v>9000</v>
      </c>
      <c r="S57" s="22">
        <f t="shared" si="62"/>
        <v>58500</v>
      </c>
      <c r="T57" s="23">
        <f t="shared" si="63"/>
        <v>720900</v>
      </c>
    </row>
    <row r="58" spans="1:20" ht="32.450000000000003" customHeight="1" x14ac:dyDescent="0.25">
      <c r="A58" s="49"/>
      <c r="B58" s="25" t="s">
        <v>47</v>
      </c>
      <c r="C58" s="46">
        <f t="shared" ref="C58:O58" si="64">C51+C52+C53+C54+C55+C56+C57</f>
        <v>193</v>
      </c>
      <c r="D58" s="47">
        <f t="shared" si="64"/>
        <v>565</v>
      </c>
      <c r="E58" s="48">
        <f>SUM(E51:E57)</f>
        <v>218</v>
      </c>
      <c r="F58" s="47">
        <f t="shared" si="64"/>
        <v>2825</v>
      </c>
      <c r="G58" s="29">
        <f t="shared" si="64"/>
        <v>2542500</v>
      </c>
      <c r="H58" s="29">
        <f t="shared" si="64"/>
        <v>2373000</v>
      </c>
      <c r="I58" s="29">
        <f t="shared" si="64"/>
        <v>2147000</v>
      </c>
      <c r="J58" s="29">
        <f t="shared" si="64"/>
        <v>2147000</v>
      </c>
      <c r="K58" s="29">
        <f t="shared" si="64"/>
        <v>2147000</v>
      </c>
      <c r="L58" s="29">
        <f t="shared" si="64"/>
        <v>11356500</v>
      </c>
      <c r="M58" s="29">
        <f t="shared" si="64"/>
        <v>1412500</v>
      </c>
      <c r="N58" s="29">
        <f t="shared" si="64"/>
        <v>2825000</v>
      </c>
      <c r="O58" s="113">
        <f t="shared" si="64"/>
        <v>15594000</v>
      </c>
      <c r="P58" s="30">
        <f t="shared" ref="P58:S58" si="65">P51+P52+P53+P54+P55+P56+P57</f>
        <v>1090000</v>
      </c>
      <c r="Q58" s="29">
        <f t="shared" si="65"/>
        <v>109000</v>
      </c>
      <c r="R58" s="29">
        <f t="shared" si="65"/>
        <v>218000</v>
      </c>
      <c r="S58" s="113">
        <f t="shared" si="65"/>
        <v>1417000</v>
      </c>
      <c r="T58" s="117">
        <f>SUM(T51:T57)</f>
        <v>17011000</v>
      </c>
    </row>
    <row r="59" spans="1:20" ht="32.450000000000003" customHeight="1" x14ac:dyDescent="0.25">
      <c r="A59" s="146" t="s">
        <v>48</v>
      </c>
      <c r="B59" s="32"/>
      <c r="C59" s="40"/>
      <c r="D59" s="41"/>
      <c r="E59" s="42"/>
      <c r="F59" s="41"/>
      <c r="G59" s="43"/>
      <c r="H59" s="44"/>
      <c r="I59" s="44"/>
      <c r="J59" s="44"/>
      <c r="K59" s="44"/>
      <c r="L59" s="45"/>
      <c r="M59" s="45"/>
      <c r="N59" s="45"/>
      <c r="O59" s="45"/>
      <c r="P59" s="45"/>
      <c r="Q59" s="45"/>
      <c r="R59" s="45"/>
      <c r="S59" s="45"/>
      <c r="T59" s="45"/>
    </row>
    <row r="60" spans="1:20" ht="32.450000000000003" customHeight="1" x14ac:dyDescent="0.25">
      <c r="A60" s="147"/>
      <c r="B60" s="39" t="s">
        <v>49</v>
      </c>
      <c r="C60" s="36">
        <v>59</v>
      </c>
      <c r="D60" s="36">
        <v>106</v>
      </c>
      <c r="E60" s="37">
        <v>59</v>
      </c>
      <c r="F60" s="18">
        <f t="shared" ref="F60:F61" si="66">D60*5</f>
        <v>530</v>
      </c>
      <c r="G60" s="19">
        <f>D60*4500</f>
        <v>477000</v>
      </c>
      <c r="H60" s="20">
        <f>D60*4200</f>
        <v>445200</v>
      </c>
      <c r="I60" s="20">
        <f>D60*3800</f>
        <v>402800</v>
      </c>
      <c r="J60" s="20">
        <f>D60*3800</f>
        <v>402800</v>
      </c>
      <c r="K60" s="20">
        <f>D60*3800</f>
        <v>402800</v>
      </c>
      <c r="L60" s="114">
        <f>SUM(G60:K60)</f>
        <v>2130600</v>
      </c>
      <c r="M60" s="114">
        <f>F60*500</f>
        <v>265000</v>
      </c>
      <c r="N60" s="114">
        <f t="shared" ref="N60:N61" si="67">F60*1000</f>
        <v>530000</v>
      </c>
      <c r="O60" s="21">
        <f>L60+M60+N60</f>
        <v>2925600</v>
      </c>
      <c r="P60" s="116">
        <f>E60*5000</f>
        <v>295000</v>
      </c>
      <c r="Q60" s="116">
        <f>E60*500</f>
        <v>29500</v>
      </c>
      <c r="R60" s="116">
        <f t="shared" ref="R60:R61" si="68">E60*1000</f>
        <v>59000</v>
      </c>
      <c r="S60" s="22">
        <f>P60+Q60+R60</f>
        <v>383500</v>
      </c>
      <c r="T60" s="23">
        <f t="shared" ref="T60:T61" si="69">O60+S60</f>
        <v>3309100</v>
      </c>
    </row>
    <row r="61" spans="1:20" ht="32.450000000000003" customHeight="1" x14ac:dyDescent="0.25">
      <c r="A61" s="150"/>
      <c r="B61" s="39" t="s">
        <v>50</v>
      </c>
      <c r="C61" s="36">
        <v>14</v>
      </c>
      <c r="D61" s="36">
        <v>36</v>
      </c>
      <c r="E61" s="37">
        <v>14</v>
      </c>
      <c r="F61" s="18">
        <f t="shared" si="66"/>
        <v>180</v>
      </c>
      <c r="G61" s="19">
        <f>D61*4500</f>
        <v>162000</v>
      </c>
      <c r="H61" s="20">
        <f>D61*4200</f>
        <v>151200</v>
      </c>
      <c r="I61" s="20">
        <f>D61*3800</f>
        <v>136800</v>
      </c>
      <c r="J61" s="20">
        <f>D61*3800</f>
        <v>136800</v>
      </c>
      <c r="K61" s="20">
        <f>D61*3800</f>
        <v>136800</v>
      </c>
      <c r="L61" s="114">
        <f>SUM(G61:K61)</f>
        <v>723600</v>
      </c>
      <c r="M61" s="114">
        <f>F61*500</f>
        <v>90000</v>
      </c>
      <c r="N61" s="114">
        <f t="shared" si="67"/>
        <v>180000</v>
      </c>
      <c r="O61" s="21">
        <f>L61+M61+N61</f>
        <v>993600</v>
      </c>
      <c r="P61" s="116">
        <f>E61*5000</f>
        <v>70000</v>
      </c>
      <c r="Q61" s="116">
        <f>E61*500</f>
        <v>7000</v>
      </c>
      <c r="R61" s="116">
        <f t="shared" si="68"/>
        <v>14000</v>
      </c>
      <c r="S61" s="22">
        <f>P61+Q61+R61</f>
        <v>91000</v>
      </c>
      <c r="T61" s="23">
        <f t="shared" si="69"/>
        <v>1084600</v>
      </c>
    </row>
    <row r="62" spans="1:20" ht="32.450000000000003" customHeight="1" x14ac:dyDescent="0.25">
      <c r="A62" s="24"/>
      <c r="B62" s="25" t="s">
        <v>51</v>
      </c>
      <c r="C62" s="46">
        <f t="shared" ref="C62:O62" si="70">C60+C61</f>
        <v>73</v>
      </c>
      <c r="D62" s="47">
        <f t="shared" si="70"/>
        <v>142</v>
      </c>
      <c r="E62" s="48">
        <f>SUM(E60:E61)</f>
        <v>73</v>
      </c>
      <c r="F62" s="47">
        <f t="shared" si="70"/>
        <v>710</v>
      </c>
      <c r="G62" s="29">
        <f t="shared" si="70"/>
        <v>639000</v>
      </c>
      <c r="H62" s="29">
        <f t="shared" si="70"/>
        <v>596400</v>
      </c>
      <c r="I62" s="29">
        <f t="shared" si="70"/>
        <v>539600</v>
      </c>
      <c r="J62" s="29">
        <f t="shared" si="70"/>
        <v>539600</v>
      </c>
      <c r="K62" s="29">
        <f t="shared" si="70"/>
        <v>539600</v>
      </c>
      <c r="L62" s="29">
        <f t="shared" si="70"/>
        <v>2854200</v>
      </c>
      <c r="M62" s="29">
        <f t="shared" si="70"/>
        <v>355000</v>
      </c>
      <c r="N62" s="29">
        <f t="shared" si="70"/>
        <v>710000</v>
      </c>
      <c r="O62" s="113">
        <f t="shared" si="70"/>
        <v>3919200</v>
      </c>
      <c r="P62" s="30">
        <f t="shared" ref="P62:S62" si="71">P60+P61</f>
        <v>365000</v>
      </c>
      <c r="Q62" s="29">
        <f t="shared" si="71"/>
        <v>36500</v>
      </c>
      <c r="R62" s="29">
        <f t="shared" si="71"/>
        <v>73000</v>
      </c>
      <c r="S62" s="113">
        <f t="shared" si="71"/>
        <v>474500</v>
      </c>
      <c r="T62" s="117">
        <f>SUM(T60:T61)</f>
        <v>4393700</v>
      </c>
    </row>
    <row r="63" spans="1:20" ht="32.450000000000003" customHeight="1" x14ac:dyDescent="0.25">
      <c r="A63" s="146" t="s">
        <v>52</v>
      </c>
      <c r="B63" s="32"/>
      <c r="C63" s="40"/>
      <c r="D63" s="41"/>
      <c r="E63" s="42"/>
      <c r="F63" s="41"/>
      <c r="G63" s="43"/>
      <c r="H63" s="44"/>
      <c r="I63" s="44"/>
      <c r="J63" s="44"/>
      <c r="K63" s="44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32.450000000000003" customHeight="1" x14ac:dyDescent="0.25">
      <c r="A64" s="147"/>
      <c r="B64" s="39" t="s">
        <v>53</v>
      </c>
      <c r="C64" s="36">
        <v>20</v>
      </c>
      <c r="D64" s="36">
        <v>41</v>
      </c>
      <c r="E64" s="37">
        <v>22</v>
      </c>
      <c r="F64" s="18">
        <f t="shared" ref="F64:F69" si="72">D64*5</f>
        <v>205</v>
      </c>
      <c r="G64" s="19">
        <f t="shared" ref="G64:G69" si="73">D64*4500</f>
        <v>184500</v>
      </c>
      <c r="H64" s="20">
        <f t="shared" ref="H64:H69" si="74">D64*4200</f>
        <v>172200</v>
      </c>
      <c r="I64" s="20">
        <f t="shared" ref="I64:I69" si="75">D64*3800</f>
        <v>155800</v>
      </c>
      <c r="J64" s="20">
        <f t="shared" ref="J64:J69" si="76">D64*3800</f>
        <v>155800</v>
      </c>
      <c r="K64" s="20">
        <f t="shared" ref="K64:K69" si="77">D64*3800</f>
        <v>155800</v>
      </c>
      <c r="L64" s="114">
        <f t="shared" ref="L64:L69" si="78">SUM(G64:K64)</f>
        <v>824100</v>
      </c>
      <c r="M64" s="114">
        <f t="shared" ref="M64:M69" si="79">F64*500</f>
        <v>102500</v>
      </c>
      <c r="N64" s="114">
        <f t="shared" ref="N64:N69" si="80">F64*1000</f>
        <v>205000</v>
      </c>
      <c r="O64" s="21">
        <f t="shared" ref="O64:O69" si="81">L64+M64+N64</f>
        <v>1131600</v>
      </c>
      <c r="P64" s="116">
        <f t="shared" ref="P64:P69" si="82">E64*5000</f>
        <v>110000</v>
      </c>
      <c r="Q64" s="116">
        <f t="shared" ref="Q64:Q69" si="83">E64*500</f>
        <v>11000</v>
      </c>
      <c r="R64" s="116">
        <f t="shared" ref="R64:R69" si="84">E64*1000</f>
        <v>22000</v>
      </c>
      <c r="S64" s="22">
        <f t="shared" ref="S64:S69" si="85">P64+Q64+R64</f>
        <v>143000</v>
      </c>
      <c r="T64" s="23">
        <f t="shared" ref="T64:T69" si="86">O64+S64</f>
        <v>1274600</v>
      </c>
    </row>
    <row r="65" spans="1:20" ht="32.450000000000003" customHeight="1" x14ac:dyDescent="0.25">
      <c r="A65" s="147"/>
      <c r="B65" s="39" t="s">
        <v>54</v>
      </c>
      <c r="C65" s="36">
        <v>8</v>
      </c>
      <c r="D65" s="36">
        <v>16</v>
      </c>
      <c r="E65" s="37">
        <v>8</v>
      </c>
      <c r="F65" s="18">
        <f t="shared" si="72"/>
        <v>80</v>
      </c>
      <c r="G65" s="19">
        <f t="shared" si="73"/>
        <v>72000</v>
      </c>
      <c r="H65" s="20">
        <f t="shared" si="74"/>
        <v>67200</v>
      </c>
      <c r="I65" s="20">
        <f t="shared" si="75"/>
        <v>60800</v>
      </c>
      <c r="J65" s="20">
        <f t="shared" si="76"/>
        <v>60800</v>
      </c>
      <c r="K65" s="20">
        <f t="shared" si="77"/>
        <v>60800</v>
      </c>
      <c r="L65" s="114">
        <f t="shared" si="78"/>
        <v>321600</v>
      </c>
      <c r="M65" s="114">
        <f t="shared" si="79"/>
        <v>40000</v>
      </c>
      <c r="N65" s="114">
        <f t="shared" si="80"/>
        <v>80000</v>
      </c>
      <c r="O65" s="21">
        <f t="shared" si="81"/>
        <v>441600</v>
      </c>
      <c r="P65" s="116">
        <f t="shared" si="82"/>
        <v>40000</v>
      </c>
      <c r="Q65" s="116">
        <f t="shared" si="83"/>
        <v>4000</v>
      </c>
      <c r="R65" s="116">
        <f t="shared" si="84"/>
        <v>8000</v>
      </c>
      <c r="S65" s="22">
        <f t="shared" si="85"/>
        <v>52000</v>
      </c>
      <c r="T65" s="23">
        <f t="shared" si="86"/>
        <v>493600</v>
      </c>
    </row>
    <row r="66" spans="1:20" ht="32.450000000000003" customHeight="1" x14ac:dyDescent="0.25">
      <c r="A66" s="147"/>
      <c r="B66" s="39" t="s">
        <v>55</v>
      </c>
      <c r="C66" s="36">
        <v>9</v>
      </c>
      <c r="D66" s="36">
        <v>12</v>
      </c>
      <c r="E66" s="37">
        <v>9</v>
      </c>
      <c r="F66" s="18">
        <f t="shared" si="72"/>
        <v>60</v>
      </c>
      <c r="G66" s="19">
        <f t="shared" si="73"/>
        <v>54000</v>
      </c>
      <c r="H66" s="20">
        <f t="shared" si="74"/>
        <v>50400</v>
      </c>
      <c r="I66" s="20">
        <f t="shared" si="75"/>
        <v>45600</v>
      </c>
      <c r="J66" s="20">
        <f t="shared" si="76"/>
        <v>45600</v>
      </c>
      <c r="K66" s="20">
        <f t="shared" si="77"/>
        <v>45600</v>
      </c>
      <c r="L66" s="114">
        <f t="shared" si="78"/>
        <v>241200</v>
      </c>
      <c r="M66" s="114">
        <f t="shared" si="79"/>
        <v>30000</v>
      </c>
      <c r="N66" s="114">
        <f t="shared" si="80"/>
        <v>60000</v>
      </c>
      <c r="O66" s="21">
        <f t="shared" si="81"/>
        <v>331200</v>
      </c>
      <c r="P66" s="116">
        <f t="shared" si="82"/>
        <v>45000</v>
      </c>
      <c r="Q66" s="116">
        <f t="shared" si="83"/>
        <v>4500</v>
      </c>
      <c r="R66" s="116">
        <f t="shared" si="84"/>
        <v>9000</v>
      </c>
      <c r="S66" s="22">
        <f t="shared" si="85"/>
        <v>58500</v>
      </c>
      <c r="T66" s="23">
        <f t="shared" si="86"/>
        <v>389700</v>
      </c>
    </row>
    <row r="67" spans="1:20" ht="32.450000000000003" customHeight="1" x14ac:dyDescent="0.25">
      <c r="A67" s="147"/>
      <c r="B67" s="39" t="s">
        <v>56</v>
      </c>
      <c r="C67" s="36">
        <v>5</v>
      </c>
      <c r="D67" s="36">
        <v>16</v>
      </c>
      <c r="E67" s="37">
        <v>5</v>
      </c>
      <c r="F67" s="18">
        <f t="shared" si="72"/>
        <v>80</v>
      </c>
      <c r="G67" s="19">
        <f t="shared" si="73"/>
        <v>72000</v>
      </c>
      <c r="H67" s="20">
        <f t="shared" si="74"/>
        <v>67200</v>
      </c>
      <c r="I67" s="20">
        <f t="shared" si="75"/>
        <v>60800</v>
      </c>
      <c r="J67" s="20">
        <f t="shared" si="76"/>
        <v>60800</v>
      </c>
      <c r="K67" s="20">
        <f t="shared" si="77"/>
        <v>60800</v>
      </c>
      <c r="L67" s="114">
        <f t="shared" si="78"/>
        <v>321600</v>
      </c>
      <c r="M67" s="114">
        <f t="shared" si="79"/>
        <v>40000</v>
      </c>
      <c r="N67" s="114">
        <f t="shared" si="80"/>
        <v>80000</v>
      </c>
      <c r="O67" s="21">
        <f t="shared" si="81"/>
        <v>441600</v>
      </c>
      <c r="P67" s="116">
        <f t="shared" si="82"/>
        <v>25000</v>
      </c>
      <c r="Q67" s="116">
        <f t="shared" si="83"/>
        <v>2500</v>
      </c>
      <c r="R67" s="116">
        <f t="shared" si="84"/>
        <v>5000</v>
      </c>
      <c r="S67" s="22">
        <f t="shared" si="85"/>
        <v>32500</v>
      </c>
      <c r="T67" s="23">
        <f t="shared" si="86"/>
        <v>474100</v>
      </c>
    </row>
    <row r="68" spans="1:20" ht="32.450000000000003" customHeight="1" x14ac:dyDescent="0.25">
      <c r="A68" s="147"/>
      <c r="B68" s="39" t="s">
        <v>57</v>
      </c>
      <c r="C68" s="36">
        <v>7</v>
      </c>
      <c r="D68" s="36">
        <v>14</v>
      </c>
      <c r="E68" s="37">
        <v>7</v>
      </c>
      <c r="F68" s="18">
        <f t="shared" si="72"/>
        <v>70</v>
      </c>
      <c r="G68" s="19">
        <f t="shared" si="73"/>
        <v>63000</v>
      </c>
      <c r="H68" s="20">
        <f t="shared" si="74"/>
        <v>58800</v>
      </c>
      <c r="I68" s="20">
        <f t="shared" si="75"/>
        <v>53200</v>
      </c>
      <c r="J68" s="20">
        <f t="shared" si="76"/>
        <v>53200</v>
      </c>
      <c r="K68" s="20">
        <f t="shared" si="77"/>
        <v>53200</v>
      </c>
      <c r="L68" s="114">
        <f t="shared" si="78"/>
        <v>281400</v>
      </c>
      <c r="M68" s="114">
        <f t="shared" si="79"/>
        <v>35000</v>
      </c>
      <c r="N68" s="114">
        <f t="shared" si="80"/>
        <v>70000</v>
      </c>
      <c r="O68" s="21">
        <f t="shared" si="81"/>
        <v>386400</v>
      </c>
      <c r="P68" s="116">
        <f t="shared" si="82"/>
        <v>35000</v>
      </c>
      <c r="Q68" s="116">
        <f t="shared" si="83"/>
        <v>3500</v>
      </c>
      <c r="R68" s="116">
        <f t="shared" si="84"/>
        <v>7000</v>
      </c>
      <c r="S68" s="22">
        <f t="shared" si="85"/>
        <v>45500</v>
      </c>
      <c r="T68" s="23">
        <f t="shared" si="86"/>
        <v>431900</v>
      </c>
    </row>
    <row r="69" spans="1:20" ht="32.450000000000003" customHeight="1" x14ac:dyDescent="0.25">
      <c r="A69" s="150"/>
      <c r="B69" s="39" t="s">
        <v>58</v>
      </c>
      <c r="C69" s="36">
        <v>6</v>
      </c>
      <c r="D69" s="36">
        <v>10</v>
      </c>
      <c r="E69" s="37">
        <v>6</v>
      </c>
      <c r="F69" s="18">
        <f t="shared" si="72"/>
        <v>50</v>
      </c>
      <c r="G69" s="19">
        <f t="shared" si="73"/>
        <v>45000</v>
      </c>
      <c r="H69" s="20">
        <f t="shared" si="74"/>
        <v>42000</v>
      </c>
      <c r="I69" s="20">
        <f t="shared" si="75"/>
        <v>38000</v>
      </c>
      <c r="J69" s="20">
        <f t="shared" si="76"/>
        <v>38000</v>
      </c>
      <c r="K69" s="20">
        <f t="shared" si="77"/>
        <v>38000</v>
      </c>
      <c r="L69" s="114">
        <f t="shared" si="78"/>
        <v>201000</v>
      </c>
      <c r="M69" s="114">
        <f t="shared" si="79"/>
        <v>25000</v>
      </c>
      <c r="N69" s="114">
        <f t="shared" si="80"/>
        <v>50000</v>
      </c>
      <c r="O69" s="21">
        <f t="shared" si="81"/>
        <v>276000</v>
      </c>
      <c r="P69" s="116">
        <f t="shared" si="82"/>
        <v>30000</v>
      </c>
      <c r="Q69" s="116">
        <f t="shared" si="83"/>
        <v>3000</v>
      </c>
      <c r="R69" s="116">
        <f t="shared" si="84"/>
        <v>6000</v>
      </c>
      <c r="S69" s="22">
        <f t="shared" si="85"/>
        <v>39000</v>
      </c>
      <c r="T69" s="23">
        <f t="shared" si="86"/>
        <v>315000</v>
      </c>
    </row>
    <row r="70" spans="1:20" ht="32.450000000000003" customHeight="1" x14ac:dyDescent="0.25">
      <c r="A70" s="24"/>
      <c r="B70" s="25" t="s">
        <v>59</v>
      </c>
      <c r="C70" s="46">
        <f t="shared" ref="C70:O70" si="87">C64+C65+C66+C67+C68+C69</f>
        <v>55</v>
      </c>
      <c r="D70" s="47">
        <f t="shared" si="87"/>
        <v>109</v>
      </c>
      <c r="E70" s="48">
        <f>SUM(E64:E69)</f>
        <v>57</v>
      </c>
      <c r="F70" s="47">
        <f t="shared" si="87"/>
        <v>545</v>
      </c>
      <c r="G70" s="50">
        <f>SUM(G64:G69)</f>
        <v>490500</v>
      </c>
      <c r="H70" s="51">
        <f>SUM(H64:H69)</f>
        <v>457800</v>
      </c>
      <c r="I70" s="51">
        <f>SUM(I64:I69)</f>
        <v>414200</v>
      </c>
      <c r="J70" s="51">
        <f>SUM(J64:J69)</f>
        <v>414200</v>
      </c>
      <c r="K70" s="51">
        <f>SUM(K64:K69)</f>
        <v>414200</v>
      </c>
      <c r="L70" s="29">
        <f t="shared" si="87"/>
        <v>2190900</v>
      </c>
      <c r="M70" s="29">
        <f t="shared" si="87"/>
        <v>272500</v>
      </c>
      <c r="N70" s="29">
        <f t="shared" si="87"/>
        <v>545000</v>
      </c>
      <c r="O70" s="113">
        <f t="shared" si="87"/>
        <v>3008400</v>
      </c>
      <c r="P70" s="30">
        <f t="shared" ref="P70:S70" si="88">P64+P65+P66+P67+P68+P69</f>
        <v>285000</v>
      </c>
      <c r="Q70" s="29">
        <f t="shared" si="88"/>
        <v>28500</v>
      </c>
      <c r="R70" s="29">
        <f t="shared" si="88"/>
        <v>57000</v>
      </c>
      <c r="S70" s="113">
        <f t="shared" si="88"/>
        <v>370500</v>
      </c>
      <c r="T70" s="117">
        <f>SUM(T64:T69)</f>
        <v>3378900</v>
      </c>
    </row>
    <row r="71" spans="1:20" ht="32.450000000000003" customHeight="1" x14ac:dyDescent="0.25">
      <c r="A71" s="146" t="s">
        <v>60</v>
      </c>
      <c r="B71" s="32"/>
      <c r="C71" s="40"/>
      <c r="D71" s="41"/>
      <c r="E71" s="42"/>
      <c r="F71" s="41"/>
      <c r="G71" s="43"/>
      <c r="H71" s="44"/>
      <c r="I71" s="44"/>
      <c r="J71" s="44"/>
      <c r="K71" s="44"/>
      <c r="L71" s="45"/>
      <c r="M71" s="45"/>
      <c r="N71" s="45"/>
      <c r="O71" s="45"/>
      <c r="P71" s="45"/>
      <c r="Q71" s="45"/>
      <c r="R71" s="45"/>
      <c r="S71" s="45"/>
      <c r="T71" s="45"/>
    </row>
    <row r="72" spans="1:20" ht="32.450000000000003" customHeight="1" x14ac:dyDescent="0.25">
      <c r="A72" s="147"/>
      <c r="B72" s="39" t="s">
        <v>61</v>
      </c>
      <c r="C72" s="36">
        <v>74</v>
      </c>
      <c r="D72" s="36">
        <v>275</v>
      </c>
      <c r="E72" s="37">
        <v>86</v>
      </c>
      <c r="F72" s="18">
        <f t="shared" ref="F72:F76" si="89">D72*5</f>
        <v>1375</v>
      </c>
      <c r="G72" s="19">
        <f>D72*4500</f>
        <v>1237500</v>
      </c>
      <c r="H72" s="20">
        <f>D72*4200</f>
        <v>1155000</v>
      </c>
      <c r="I72" s="20">
        <f>D72*3800</f>
        <v>1045000</v>
      </c>
      <c r="J72" s="20">
        <f>D72*3800</f>
        <v>1045000</v>
      </c>
      <c r="K72" s="20">
        <f>D72*3800</f>
        <v>1045000</v>
      </c>
      <c r="L72" s="114">
        <f>SUM(G72:K72)</f>
        <v>5527500</v>
      </c>
      <c r="M72" s="114">
        <f>F72*500</f>
        <v>687500</v>
      </c>
      <c r="N72" s="114">
        <f t="shared" ref="N72:N76" si="90">F72*1000</f>
        <v>1375000</v>
      </c>
      <c r="O72" s="21">
        <f>L72+M72+N72</f>
        <v>7590000</v>
      </c>
      <c r="P72" s="116">
        <f>E72*5000</f>
        <v>430000</v>
      </c>
      <c r="Q72" s="116">
        <f>E72*500</f>
        <v>43000</v>
      </c>
      <c r="R72" s="116">
        <f t="shared" ref="R72:R76" si="91">E72*1000</f>
        <v>86000</v>
      </c>
      <c r="S72" s="22">
        <f>P72+Q72+R72</f>
        <v>559000</v>
      </c>
      <c r="T72" s="23">
        <f t="shared" ref="T72:T76" si="92">O72+S72</f>
        <v>8149000</v>
      </c>
    </row>
    <row r="73" spans="1:20" ht="32.450000000000003" customHeight="1" x14ac:dyDescent="0.25">
      <c r="A73" s="147"/>
      <c r="B73" s="39" t="s">
        <v>62</v>
      </c>
      <c r="C73" s="36">
        <v>33</v>
      </c>
      <c r="D73" s="36">
        <v>74</v>
      </c>
      <c r="E73" s="37">
        <v>36</v>
      </c>
      <c r="F73" s="18">
        <f t="shared" si="89"/>
        <v>370</v>
      </c>
      <c r="G73" s="19">
        <f>D73*4500</f>
        <v>333000</v>
      </c>
      <c r="H73" s="20">
        <f>D73*4200</f>
        <v>310800</v>
      </c>
      <c r="I73" s="20">
        <f>D73*3800</f>
        <v>281200</v>
      </c>
      <c r="J73" s="20">
        <f>D73*3800</f>
        <v>281200</v>
      </c>
      <c r="K73" s="20">
        <f>D73*3800</f>
        <v>281200</v>
      </c>
      <c r="L73" s="114">
        <f>SUM(G73:K73)</f>
        <v>1487400</v>
      </c>
      <c r="M73" s="114">
        <f>F73*500</f>
        <v>185000</v>
      </c>
      <c r="N73" s="114">
        <f t="shared" si="90"/>
        <v>370000</v>
      </c>
      <c r="O73" s="21">
        <f>L73+M73+N73</f>
        <v>2042400</v>
      </c>
      <c r="P73" s="116">
        <f>E73*5000</f>
        <v>180000</v>
      </c>
      <c r="Q73" s="116">
        <f>E73*500</f>
        <v>18000</v>
      </c>
      <c r="R73" s="116">
        <f t="shared" si="91"/>
        <v>36000</v>
      </c>
      <c r="S73" s="22">
        <f>P73+Q73+R73</f>
        <v>234000</v>
      </c>
      <c r="T73" s="23">
        <f t="shared" si="92"/>
        <v>2276400</v>
      </c>
    </row>
    <row r="74" spans="1:20" ht="32.450000000000003" customHeight="1" x14ac:dyDescent="0.25">
      <c r="A74" s="147"/>
      <c r="B74" s="39" t="s">
        <v>63</v>
      </c>
      <c r="C74" s="36">
        <v>6</v>
      </c>
      <c r="D74" s="36">
        <v>17</v>
      </c>
      <c r="E74" s="37">
        <v>6</v>
      </c>
      <c r="F74" s="18">
        <f t="shared" si="89"/>
        <v>85</v>
      </c>
      <c r="G74" s="19">
        <f>D74*4500</f>
        <v>76500</v>
      </c>
      <c r="H74" s="20">
        <f>D74*4200</f>
        <v>71400</v>
      </c>
      <c r="I74" s="20">
        <f>D74*3800</f>
        <v>64600</v>
      </c>
      <c r="J74" s="20">
        <f>D74*3800</f>
        <v>64600</v>
      </c>
      <c r="K74" s="20">
        <f>D74*3800</f>
        <v>64600</v>
      </c>
      <c r="L74" s="114">
        <f>SUM(G74:K74)</f>
        <v>341700</v>
      </c>
      <c r="M74" s="114">
        <f>F74*500</f>
        <v>42500</v>
      </c>
      <c r="N74" s="114">
        <f t="shared" si="90"/>
        <v>85000</v>
      </c>
      <c r="O74" s="21">
        <f>L74+M74+N74</f>
        <v>469200</v>
      </c>
      <c r="P74" s="116">
        <f>E74*5000</f>
        <v>30000</v>
      </c>
      <c r="Q74" s="116">
        <f>E74*500</f>
        <v>3000</v>
      </c>
      <c r="R74" s="116">
        <f t="shared" si="91"/>
        <v>6000</v>
      </c>
      <c r="S74" s="22">
        <f>P74+Q74+R74</f>
        <v>39000</v>
      </c>
      <c r="T74" s="23">
        <f t="shared" si="92"/>
        <v>508200</v>
      </c>
    </row>
    <row r="75" spans="1:20" ht="32.450000000000003" customHeight="1" x14ac:dyDescent="0.25">
      <c r="A75" s="147"/>
      <c r="B75" s="39" t="s">
        <v>64</v>
      </c>
      <c r="C75" s="36">
        <v>9</v>
      </c>
      <c r="D75" s="36">
        <v>17</v>
      </c>
      <c r="E75" s="37">
        <v>9</v>
      </c>
      <c r="F75" s="18">
        <f t="shared" si="89"/>
        <v>85</v>
      </c>
      <c r="G75" s="19">
        <f>D75*4500</f>
        <v>76500</v>
      </c>
      <c r="H75" s="20">
        <f>D75*4200</f>
        <v>71400</v>
      </c>
      <c r="I75" s="20">
        <f>D75*3800</f>
        <v>64600</v>
      </c>
      <c r="J75" s="20">
        <f>D75*3800</f>
        <v>64600</v>
      </c>
      <c r="K75" s="20">
        <f>D75*3800</f>
        <v>64600</v>
      </c>
      <c r="L75" s="114">
        <f>SUM(G75:K75)</f>
        <v>341700</v>
      </c>
      <c r="M75" s="114">
        <f>F75*500</f>
        <v>42500</v>
      </c>
      <c r="N75" s="114">
        <f t="shared" si="90"/>
        <v>85000</v>
      </c>
      <c r="O75" s="21">
        <f>L75+M75+N75</f>
        <v>469200</v>
      </c>
      <c r="P75" s="116">
        <f>E75*5000</f>
        <v>45000</v>
      </c>
      <c r="Q75" s="116">
        <f>E75*500</f>
        <v>4500</v>
      </c>
      <c r="R75" s="116">
        <f t="shared" si="91"/>
        <v>9000</v>
      </c>
      <c r="S75" s="22">
        <f>P75+Q75+R75</f>
        <v>58500</v>
      </c>
      <c r="T75" s="23">
        <f t="shared" si="92"/>
        <v>527700</v>
      </c>
    </row>
    <row r="76" spans="1:20" ht="32.450000000000003" customHeight="1" x14ac:dyDescent="0.25">
      <c r="A76" s="150"/>
      <c r="B76" s="39" t="s">
        <v>65</v>
      </c>
      <c r="C76" s="36">
        <v>12</v>
      </c>
      <c r="D76" s="36">
        <v>37</v>
      </c>
      <c r="E76" s="37">
        <v>15</v>
      </c>
      <c r="F76" s="18">
        <f t="shared" si="89"/>
        <v>185</v>
      </c>
      <c r="G76" s="19">
        <f>D76*4500</f>
        <v>166500</v>
      </c>
      <c r="H76" s="20">
        <f>D76*4200</f>
        <v>155400</v>
      </c>
      <c r="I76" s="20">
        <f>D76*3800</f>
        <v>140600</v>
      </c>
      <c r="J76" s="20">
        <f>D76*3800</f>
        <v>140600</v>
      </c>
      <c r="K76" s="20">
        <f>D76*3800</f>
        <v>140600</v>
      </c>
      <c r="L76" s="114">
        <f>SUM(G76:K76)</f>
        <v>743700</v>
      </c>
      <c r="M76" s="114">
        <f>F76*500</f>
        <v>92500</v>
      </c>
      <c r="N76" s="114">
        <f t="shared" si="90"/>
        <v>185000</v>
      </c>
      <c r="O76" s="21">
        <f>L76+M76+N76</f>
        <v>1021200</v>
      </c>
      <c r="P76" s="116">
        <f>E76*5000</f>
        <v>75000</v>
      </c>
      <c r="Q76" s="116">
        <f>E76*500</f>
        <v>7500</v>
      </c>
      <c r="R76" s="116">
        <f t="shared" si="91"/>
        <v>15000</v>
      </c>
      <c r="S76" s="22">
        <f>P76+Q76+R76</f>
        <v>97500</v>
      </c>
      <c r="T76" s="23">
        <f t="shared" si="92"/>
        <v>1118700</v>
      </c>
    </row>
    <row r="77" spans="1:20" ht="32.450000000000003" customHeight="1" x14ac:dyDescent="0.25">
      <c r="A77" s="24"/>
      <c r="B77" s="25" t="s">
        <v>66</v>
      </c>
      <c r="C77" s="46">
        <f t="shared" ref="C77:O77" si="93">C72+C73+C74+C75+C76</f>
        <v>134</v>
      </c>
      <c r="D77" s="47">
        <f t="shared" si="93"/>
        <v>420</v>
      </c>
      <c r="E77" s="48">
        <f>SUM(E72:E76)</f>
        <v>152</v>
      </c>
      <c r="F77" s="47">
        <f t="shared" si="93"/>
        <v>2100</v>
      </c>
      <c r="G77" s="29">
        <f t="shared" si="93"/>
        <v>1890000</v>
      </c>
      <c r="H77" s="29">
        <f t="shared" si="93"/>
        <v>1764000</v>
      </c>
      <c r="I77" s="29">
        <f t="shared" si="93"/>
        <v>1596000</v>
      </c>
      <c r="J77" s="29">
        <f t="shared" si="93"/>
        <v>1596000</v>
      </c>
      <c r="K77" s="29">
        <f t="shared" si="93"/>
        <v>1596000</v>
      </c>
      <c r="L77" s="29">
        <f t="shared" si="93"/>
        <v>8442000</v>
      </c>
      <c r="M77" s="29">
        <f t="shared" si="93"/>
        <v>1050000</v>
      </c>
      <c r="N77" s="29">
        <f t="shared" si="93"/>
        <v>2100000</v>
      </c>
      <c r="O77" s="113">
        <f t="shared" si="93"/>
        <v>11592000</v>
      </c>
      <c r="P77" s="29">
        <f t="shared" ref="P77:S77" si="94">P72+P73+P74+P75+P76</f>
        <v>760000</v>
      </c>
      <c r="Q77" s="29">
        <f t="shared" si="94"/>
        <v>76000</v>
      </c>
      <c r="R77" s="29">
        <f t="shared" si="94"/>
        <v>152000</v>
      </c>
      <c r="S77" s="113">
        <f t="shared" si="94"/>
        <v>988000</v>
      </c>
      <c r="T77" s="118">
        <f>SUM(T72:T76)</f>
        <v>12580000</v>
      </c>
    </row>
    <row r="78" spans="1:20" ht="32.450000000000003" customHeight="1" x14ac:dyDescent="0.25">
      <c r="A78" s="146" t="s">
        <v>67</v>
      </c>
      <c r="B78" s="32"/>
      <c r="C78" s="40"/>
      <c r="D78" s="41"/>
      <c r="E78" s="42"/>
      <c r="F78" s="41"/>
      <c r="G78" s="43"/>
      <c r="H78" s="44"/>
      <c r="I78" s="44"/>
      <c r="J78" s="44"/>
      <c r="K78" s="44"/>
      <c r="L78" s="45"/>
      <c r="M78" s="45"/>
      <c r="N78" s="45"/>
      <c r="O78" s="45"/>
      <c r="P78" s="45"/>
      <c r="Q78" s="45"/>
      <c r="R78" s="45"/>
      <c r="S78" s="45"/>
      <c r="T78" s="45"/>
    </row>
    <row r="79" spans="1:20" ht="32.450000000000003" customHeight="1" x14ac:dyDescent="0.25">
      <c r="A79" s="147"/>
      <c r="B79" s="39" t="s">
        <v>68</v>
      </c>
      <c r="C79" s="36">
        <v>47</v>
      </c>
      <c r="D79" s="36">
        <v>110</v>
      </c>
      <c r="E79" s="37">
        <v>52</v>
      </c>
      <c r="F79" s="18">
        <f t="shared" ref="F79:F81" si="95">D79*5</f>
        <v>550</v>
      </c>
      <c r="G79" s="19">
        <f>D79*4500</f>
        <v>495000</v>
      </c>
      <c r="H79" s="20">
        <f>D79*4200</f>
        <v>462000</v>
      </c>
      <c r="I79" s="20">
        <f>D79*3800</f>
        <v>418000</v>
      </c>
      <c r="J79" s="20">
        <f>D79*3800</f>
        <v>418000</v>
      </c>
      <c r="K79" s="20">
        <f>D79*3800</f>
        <v>418000</v>
      </c>
      <c r="L79" s="114">
        <f>SUM(G79:K79)</f>
        <v>2211000</v>
      </c>
      <c r="M79" s="114">
        <f>F79*500</f>
        <v>275000</v>
      </c>
      <c r="N79" s="114">
        <f t="shared" ref="N79:N81" si="96">F79*1000</f>
        <v>550000</v>
      </c>
      <c r="O79" s="21">
        <f>L79+M79+N79</f>
        <v>3036000</v>
      </c>
      <c r="P79" s="116">
        <f>E79*5000</f>
        <v>260000</v>
      </c>
      <c r="Q79" s="116">
        <f>E79*500</f>
        <v>26000</v>
      </c>
      <c r="R79" s="116">
        <f t="shared" ref="R79:R81" si="97">E79*1000</f>
        <v>52000</v>
      </c>
      <c r="S79" s="22">
        <f>P79+Q79+R79</f>
        <v>338000</v>
      </c>
      <c r="T79" s="23">
        <f t="shared" ref="T79:T81" si="98">O79+S79</f>
        <v>3374000</v>
      </c>
    </row>
    <row r="80" spans="1:20" ht="32.450000000000003" customHeight="1" x14ac:dyDescent="0.25">
      <c r="A80" s="147"/>
      <c r="B80" s="39" t="s">
        <v>69</v>
      </c>
      <c r="C80" s="36">
        <v>18</v>
      </c>
      <c r="D80" s="36">
        <v>34</v>
      </c>
      <c r="E80" s="37">
        <v>18</v>
      </c>
      <c r="F80" s="18">
        <f t="shared" si="95"/>
        <v>170</v>
      </c>
      <c r="G80" s="19">
        <f>D80*4500</f>
        <v>153000</v>
      </c>
      <c r="H80" s="20">
        <f>D80*4200</f>
        <v>142800</v>
      </c>
      <c r="I80" s="20">
        <f>D80*3800</f>
        <v>129200</v>
      </c>
      <c r="J80" s="20">
        <f>D80*3800</f>
        <v>129200</v>
      </c>
      <c r="K80" s="20">
        <f>D80*3800</f>
        <v>129200</v>
      </c>
      <c r="L80" s="114">
        <f>SUM(G80:K80)</f>
        <v>683400</v>
      </c>
      <c r="M80" s="114">
        <f>F80*500</f>
        <v>85000</v>
      </c>
      <c r="N80" s="114">
        <f t="shared" si="96"/>
        <v>170000</v>
      </c>
      <c r="O80" s="21">
        <f>L80+M80+N80</f>
        <v>938400</v>
      </c>
      <c r="P80" s="116">
        <f>E80*5000</f>
        <v>90000</v>
      </c>
      <c r="Q80" s="116">
        <f>E80*500</f>
        <v>9000</v>
      </c>
      <c r="R80" s="116">
        <f t="shared" si="97"/>
        <v>18000</v>
      </c>
      <c r="S80" s="22">
        <f>P80+Q80+R80</f>
        <v>117000</v>
      </c>
      <c r="T80" s="23">
        <f t="shared" si="98"/>
        <v>1055400</v>
      </c>
    </row>
    <row r="81" spans="1:20" ht="32.450000000000003" customHeight="1" x14ac:dyDescent="0.25">
      <c r="A81" s="150"/>
      <c r="B81" s="39" t="s">
        <v>70</v>
      </c>
      <c r="C81" s="36">
        <v>13</v>
      </c>
      <c r="D81" s="36">
        <v>17</v>
      </c>
      <c r="E81" s="37">
        <v>13</v>
      </c>
      <c r="F81" s="18">
        <f t="shared" si="95"/>
        <v>85</v>
      </c>
      <c r="G81" s="19">
        <f>D81*4500</f>
        <v>76500</v>
      </c>
      <c r="H81" s="20">
        <f>D81*4200</f>
        <v>71400</v>
      </c>
      <c r="I81" s="20">
        <f>D81*3800</f>
        <v>64600</v>
      </c>
      <c r="J81" s="20">
        <f>D81*3800</f>
        <v>64600</v>
      </c>
      <c r="K81" s="20">
        <f>D81*3800</f>
        <v>64600</v>
      </c>
      <c r="L81" s="114">
        <f>SUM(G81:K81)</f>
        <v>341700</v>
      </c>
      <c r="M81" s="114">
        <f>F81*500</f>
        <v>42500</v>
      </c>
      <c r="N81" s="114">
        <f t="shared" si="96"/>
        <v>85000</v>
      </c>
      <c r="O81" s="21">
        <f>L81+M81+N81</f>
        <v>469200</v>
      </c>
      <c r="P81" s="116">
        <f>E81*5000</f>
        <v>65000</v>
      </c>
      <c r="Q81" s="116">
        <f>E81*500</f>
        <v>6500</v>
      </c>
      <c r="R81" s="116">
        <f t="shared" si="97"/>
        <v>13000</v>
      </c>
      <c r="S81" s="22">
        <f>P81+Q81+R81</f>
        <v>84500</v>
      </c>
      <c r="T81" s="23">
        <f t="shared" si="98"/>
        <v>553700</v>
      </c>
    </row>
    <row r="82" spans="1:20" ht="32.450000000000003" customHeight="1" x14ac:dyDescent="0.25">
      <c r="A82" s="24"/>
      <c r="B82" s="25" t="s">
        <v>71</v>
      </c>
      <c r="C82" s="46">
        <f t="shared" ref="C82:O82" si="99">C79+C80+C81</f>
        <v>78</v>
      </c>
      <c r="D82" s="47">
        <f t="shared" si="99"/>
        <v>161</v>
      </c>
      <c r="E82" s="48">
        <f>SUM(E79:E81)</f>
        <v>83</v>
      </c>
      <c r="F82" s="47">
        <f t="shared" si="99"/>
        <v>805</v>
      </c>
      <c r="G82" s="29">
        <f t="shared" si="99"/>
        <v>724500</v>
      </c>
      <c r="H82" s="29">
        <f t="shared" si="99"/>
        <v>676200</v>
      </c>
      <c r="I82" s="29">
        <f t="shared" si="99"/>
        <v>611800</v>
      </c>
      <c r="J82" s="29">
        <f t="shared" si="99"/>
        <v>611800</v>
      </c>
      <c r="K82" s="29">
        <f t="shared" si="99"/>
        <v>611800</v>
      </c>
      <c r="L82" s="29">
        <f t="shared" si="99"/>
        <v>3236100</v>
      </c>
      <c r="M82" s="29">
        <f t="shared" si="99"/>
        <v>402500</v>
      </c>
      <c r="N82" s="29">
        <f t="shared" si="99"/>
        <v>805000</v>
      </c>
      <c r="O82" s="113">
        <f t="shared" si="99"/>
        <v>4443600</v>
      </c>
      <c r="P82" s="29">
        <f t="shared" ref="P82:S82" si="100">P79+P80+P81</f>
        <v>415000</v>
      </c>
      <c r="Q82" s="29">
        <f t="shared" si="100"/>
        <v>41500</v>
      </c>
      <c r="R82" s="29">
        <f t="shared" si="100"/>
        <v>83000</v>
      </c>
      <c r="S82" s="113">
        <f t="shared" si="100"/>
        <v>539500</v>
      </c>
      <c r="T82" s="118">
        <f>SUM(T79:T81)</f>
        <v>4983100</v>
      </c>
    </row>
    <row r="83" spans="1:20" ht="32.450000000000003" customHeight="1" x14ac:dyDescent="0.25">
      <c r="A83" s="146" t="s">
        <v>72</v>
      </c>
      <c r="B83" s="32"/>
      <c r="C83" s="40"/>
      <c r="D83" s="41"/>
      <c r="E83" s="42"/>
      <c r="F83" s="41"/>
      <c r="G83" s="43"/>
      <c r="H83" s="44"/>
      <c r="I83" s="44"/>
      <c r="J83" s="44"/>
      <c r="K83" s="44"/>
      <c r="L83" s="45"/>
      <c r="M83" s="45"/>
      <c r="N83" s="45"/>
      <c r="O83" s="45"/>
      <c r="P83" s="45"/>
      <c r="Q83" s="45"/>
      <c r="R83" s="45"/>
      <c r="S83" s="45"/>
      <c r="T83" s="45"/>
    </row>
    <row r="84" spans="1:20" ht="32.450000000000003" customHeight="1" x14ac:dyDescent="0.25">
      <c r="A84" s="147"/>
      <c r="B84" s="39" t="s">
        <v>73</v>
      </c>
      <c r="C84" s="36">
        <v>39</v>
      </c>
      <c r="D84" s="36">
        <v>95</v>
      </c>
      <c r="E84" s="37">
        <v>43</v>
      </c>
      <c r="F84" s="18">
        <f t="shared" ref="F84:F86" si="101">D84*5</f>
        <v>475</v>
      </c>
      <c r="G84" s="19">
        <f>D84*4500</f>
        <v>427500</v>
      </c>
      <c r="H84" s="20">
        <f>D84*4200</f>
        <v>399000</v>
      </c>
      <c r="I84" s="20">
        <f>D84*3800</f>
        <v>361000</v>
      </c>
      <c r="J84" s="20">
        <f>D84*3800</f>
        <v>361000</v>
      </c>
      <c r="K84" s="20">
        <f>D84*3800</f>
        <v>361000</v>
      </c>
      <c r="L84" s="114">
        <f>SUM(G84:K84)</f>
        <v>1909500</v>
      </c>
      <c r="M84" s="114">
        <f>F84*500</f>
        <v>237500</v>
      </c>
      <c r="N84" s="114">
        <f t="shared" ref="N84:N86" si="102">F84*1000</f>
        <v>475000</v>
      </c>
      <c r="O84" s="21">
        <f>L84+M84+N84</f>
        <v>2622000</v>
      </c>
      <c r="P84" s="116">
        <f>E84*5000</f>
        <v>215000</v>
      </c>
      <c r="Q84" s="116">
        <f>E84*500</f>
        <v>21500</v>
      </c>
      <c r="R84" s="116">
        <f t="shared" ref="R84:R86" si="103">E84*1000</f>
        <v>43000</v>
      </c>
      <c r="S84" s="22">
        <f>P84+Q84+R84</f>
        <v>279500</v>
      </c>
      <c r="T84" s="23">
        <f t="shared" ref="T84:T86" si="104">O84+S84</f>
        <v>2901500</v>
      </c>
    </row>
    <row r="85" spans="1:20" ht="32.450000000000003" customHeight="1" x14ac:dyDescent="0.25">
      <c r="A85" s="147"/>
      <c r="B85" s="39" t="s">
        <v>74</v>
      </c>
      <c r="C85" s="36">
        <v>33</v>
      </c>
      <c r="D85" s="36">
        <v>73</v>
      </c>
      <c r="E85" s="37">
        <v>35</v>
      </c>
      <c r="F85" s="18">
        <f t="shared" si="101"/>
        <v>365</v>
      </c>
      <c r="G85" s="19">
        <f>D85*4500</f>
        <v>328500</v>
      </c>
      <c r="H85" s="20">
        <f>D85*4200</f>
        <v>306600</v>
      </c>
      <c r="I85" s="20">
        <f>D85*3800</f>
        <v>277400</v>
      </c>
      <c r="J85" s="20">
        <f>D85*3800</f>
        <v>277400</v>
      </c>
      <c r="K85" s="20">
        <f>D85*3800</f>
        <v>277400</v>
      </c>
      <c r="L85" s="114">
        <f>SUM(G85:K85)</f>
        <v>1467300</v>
      </c>
      <c r="M85" s="114">
        <f>F85*500</f>
        <v>182500</v>
      </c>
      <c r="N85" s="114">
        <f t="shared" si="102"/>
        <v>365000</v>
      </c>
      <c r="O85" s="21">
        <f>L85+M85+N85</f>
        <v>2014800</v>
      </c>
      <c r="P85" s="116">
        <f>E85*5000</f>
        <v>175000</v>
      </c>
      <c r="Q85" s="116">
        <f>E85*500</f>
        <v>17500</v>
      </c>
      <c r="R85" s="116">
        <f t="shared" si="103"/>
        <v>35000</v>
      </c>
      <c r="S85" s="22">
        <f>P85+Q85+R85</f>
        <v>227500</v>
      </c>
      <c r="T85" s="23">
        <f t="shared" si="104"/>
        <v>2242300</v>
      </c>
    </row>
    <row r="86" spans="1:20" ht="32.450000000000003" customHeight="1" x14ac:dyDescent="0.25">
      <c r="A86" s="150"/>
      <c r="B86" s="39" t="s">
        <v>75</v>
      </c>
      <c r="C86" s="36">
        <v>18</v>
      </c>
      <c r="D86" s="36">
        <v>55</v>
      </c>
      <c r="E86" s="37">
        <v>19</v>
      </c>
      <c r="F86" s="18">
        <f t="shared" si="101"/>
        <v>275</v>
      </c>
      <c r="G86" s="19">
        <f>D86*4500</f>
        <v>247500</v>
      </c>
      <c r="H86" s="20">
        <f>D86*4200</f>
        <v>231000</v>
      </c>
      <c r="I86" s="20">
        <f>D86*3800</f>
        <v>209000</v>
      </c>
      <c r="J86" s="20">
        <f>D86*3800</f>
        <v>209000</v>
      </c>
      <c r="K86" s="20">
        <f>D86*3800</f>
        <v>209000</v>
      </c>
      <c r="L86" s="114">
        <f>SUM(G86:K86)</f>
        <v>1105500</v>
      </c>
      <c r="M86" s="114">
        <f>F86*500</f>
        <v>137500</v>
      </c>
      <c r="N86" s="114">
        <f t="shared" si="102"/>
        <v>275000</v>
      </c>
      <c r="O86" s="21">
        <f>L86+M86+N86</f>
        <v>1518000</v>
      </c>
      <c r="P86" s="116">
        <f>E86*5000</f>
        <v>95000</v>
      </c>
      <c r="Q86" s="116">
        <f>E86*500</f>
        <v>9500</v>
      </c>
      <c r="R86" s="116">
        <f t="shared" si="103"/>
        <v>19000</v>
      </c>
      <c r="S86" s="22">
        <f>P86+Q86+R86</f>
        <v>123500</v>
      </c>
      <c r="T86" s="23">
        <f t="shared" si="104"/>
        <v>1641500</v>
      </c>
    </row>
    <row r="87" spans="1:20" ht="32.450000000000003" customHeight="1" x14ac:dyDescent="0.25">
      <c r="A87" s="24"/>
      <c r="B87" s="25" t="s">
        <v>76</v>
      </c>
      <c r="C87" s="46">
        <f t="shared" ref="C87:O87" si="105">C84+C85+C86</f>
        <v>90</v>
      </c>
      <c r="D87" s="47">
        <f t="shared" si="105"/>
        <v>223</v>
      </c>
      <c r="E87" s="48">
        <f>SUM(E84:E86)</f>
        <v>97</v>
      </c>
      <c r="F87" s="47">
        <f t="shared" si="105"/>
        <v>1115</v>
      </c>
      <c r="G87" s="29">
        <f t="shared" si="105"/>
        <v>1003500</v>
      </c>
      <c r="H87" s="29">
        <f t="shared" si="105"/>
        <v>936600</v>
      </c>
      <c r="I87" s="29">
        <f t="shared" si="105"/>
        <v>847400</v>
      </c>
      <c r="J87" s="29">
        <f t="shared" si="105"/>
        <v>847400</v>
      </c>
      <c r="K87" s="29">
        <f t="shared" si="105"/>
        <v>847400</v>
      </c>
      <c r="L87" s="29">
        <f t="shared" si="105"/>
        <v>4482300</v>
      </c>
      <c r="M87" s="29">
        <f t="shared" si="105"/>
        <v>557500</v>
      </c>
      <c r="N87" s="29">
        <f t="shared" si="105"/>
        <v>1115000</v>
      </c>
      <c r="O87" s="113">
        <f t="shared" si="105"/>
        <v>6154800</v>
      </c>
      <c r="P87" s="29">
        <f t="shared" ref="P87:S87" si="106">P84+P85+P86</f>
        <v>485000</v>
      </c>
      <c r="Q87" s="29">
        <f t="shared" si="106"/>
        <v>48500</v>
      </c>
      <c r="R87" s="29">
        <f t="shared" si="106"/>
        <v>97000</v>
      </c>
      <c r="S87" s="113">
        <f t="shared" si="106"/>
        <v>630500</v>
      </c>
      <c r="T87" s="118">
        <f>SUM(T84:T86)</f>
        <v>6785300</v>
      </c>
    </row>
    <row r="88" spans="1:20" ht="32.450000000000003" customHeight="1" x14ac:dyDescent="0.25">
      <c r="A88" s="146" t="s">
        <v>77</v>
      </c>
      <c r="B88" s="32"/>
      <c r="C88" s="40"/>
      <c r="D88" s="41"/>
      <c r="E88" s="42"/>
      <c r="F88" s="41"/>
      <c r="G88" s="43"/>
      <c r="H88" s="44"/>
      <c r="I88" s="44"/>
      <c r="J88" s="44"/>
      <c r="K88" s="44"/>
      <c r="L88" s="45"/>
      <c r="M88" s="45"/>
      <c r="N88" s="45"/>
      <c r="O88" s="45"/>
      <c r="P88" s="45"/>
      <c r="Q88" s="45"/>
      <c r="R88" s="45"/>
      <c r="S88" s="45"/>
      <c r="T88" s="45"/>
    </row>
    <row r="89" spans="1:20" ht="32.450000000000003" customHeight="1" x14ac:dyDescent="0.25">
      <c r="A89" s="147"/>
      <c r="B89" s="39" t="s">
        <v>78</v>
      </c>
      <c r="C89" s="36">
        <v>5</v>
      </c>
      <c r="D89" s="52">
        <v>18</v>
      </c>
      <c r="E89" s="37">
        <v>6</v>
      </c>
      <c r="F89" s="18">
        <f t="shared" ref="F89:F94" si="107">D89*5</f>
        <v>90</v>
      </c>
      <c r="G89" s="19">
        <f t="shared" ref="G89:G94" si="108">D89*4500</f>
        <v>81000</v>
      </c>
      <c r="H89" s="20">
        <f t="shared" ref="H89:H94" si="109">D89*4200</f>
        <v>75600</v>
      </c>
      <c r="I89" s="20">
        <f t="shared" ref="I89:I94" si="110">D89*3800</f>
        <v>68400</v>
      </c>
      <c r="J89" s="20">
        <f t="shared" ref="J89:J94" si="111">D89*3800</f>
        <v>68400</v>
      </c>
      <c r="K89" s="20">
        <f t="shared" ref="K89:K94" si="112">D89*3800</f>
        <v>68400</v>
      </c>
      <c r="L89" s="114">
        <f t="shared" ref="L89:L94" si="113">SUM(G89:K89)</f>
        <v>361800</v>
      </c>
      <c r="M89" s="114">
        <f t="shared" ref="M89:M94" si="114">F89*500</f>
        <v>45000</v>
      </c>
      <c r="N89" s="114">
        <f t="shared" ref="N89:N94" si="115">F89*1000</f>
        <v>90000</v>
      </c>
      <c r="O89" s="21">
        <f t="shared" ref="O89:O94" si="116">L89+M89+N89</f>
        <v>496800</v>
      </c>
      <c r="P89" s="116">
        <f t="shared" ref="P89:P94" si="117">E89*5000</f>
        <v>30000</v>
      </c>
      <c r="Q89" s="116">
        <f t="shared" ref="Q89:Q94" si="118">E89*500</f>
        <v>3000</v>
      </c>
      <c r="R89" s="116">
        <f t="shared" ref="R89:R94" si="119">E89*1000</f>
        <v>6000</v>
      </c>
      <c r="S89" s="22">
        <f t="shared" ref="S89:S94" si="120">P89+Q89+R89</f>
        <v>39000</v>
      </c>
      <c r="T89" s="23">
        <f t="shared" ref="T89:T94" si="121">O89+S89</f>
        <v>535800</v>
      </c>
    </row>
    <row r="90" spans="1:20" ht="32.450000000000003" customHeight="1" x14ac:dyDescent="0.25">
      <c r="A90" s="147"/>
      <c r="B90" s="39" t="s">
        <v>79</v>
      </c>
      <c r="C90" s="36">
        <v>9</v>
      </c>
      <c r="D90" s="52">
        <v>24</v>
      </c>
      <c r="E90" s="37">
        <v>9</v>
      </c>
      <c r="F90" s="18">
        <f t="shared" si="107"/>
        <v>120</v>
      </c>
      <c r="G90" s="19">
        <f t="shared" si="108"/>
        <v>108000</v>
      </c>
      <c r="H90" s="20">
        <f t="shared" si="109"/>
        <v>100800</v>
      </c>
      <c r="I90" s="20">
        <f t="shared" si="110"/>
        <v>91200</v>
      </c>
      <c r="J90" s="20">
        <f t="shared" si="111"/>
        <v>91200</v>
      </c>
      <c r="K90" s="20">
        <f t="shared" si="112"/>
        <v>91200</v>
      </c>
      <c r="L90" s="114">
        <f t="shared" si="113"/>
        <v>482400</v>
      </c>
      <c r="M90" s="114">
        <f t="shared" si="114"/>
        <v>60000</v>
      </c>
      <c r="N90" s="114">
        <f t="shared" si="115"/>
        <v>120000</v>
      </c>
      <c r="O90" s="21">
        <f t="shared" si="116"/>
        <v>662400</v>
      </c>
      <c r="P90" s="116">
        <f t="shared" si="117"/>
        <v>45000</v>
      </c>
      <c r="Q90" s="116">
        <f t="shared" si="118"/>
        <v>4500</v>
      </c>
      <c r="R90" s="116">
        <f t="shared" si="119"/>
        <v>9000</v>
      </c>
      <c r="S90" s="22">
        <f t="shared" si="120"/>
        <v>58500</v>
      </c>
      <c r="T90" s="23">
        <f t="shared" si="121"/>
        <v>720900</v>
      </c>
    </row>
    <row r="91" spans="1:20" ht="32.450000000000003" customHeight="1" x14ac:dyDescent="0.25">
      <c r="A91" s="147"/>
      <c r="B91" s="39" t="s">
        <v>80</v>
      </c>
      <c r="C91" s="36">
        <v>7</v>
      </c>
      <c r="D91" s="52">
        <v>13</v>
      </c>
      <c r="E91" s="37">
        <v>7</v>
      </c>
      <c r="F91" s="18">
        <f t="shared" si="107"/>
        <v>65</v>
      </c>
      <c r="G91" s="19">
        <f t="shared" si="108"/>
        <v>58500</v>
      </c>
      <c r="H91" s="20">
        <f t="shared" si="109"/>
        <v>54600</v>
      </c>
      <c r="I91" s="20">
        <f t="shared" si="110"/>
        <v>49400</v>
      </c>
      <c r="J91" s="20">
        <f t="shared" si="111"/>
        <v>49400</v>
      </c>
      <c r="K91" s="20">
        <f t="shared" si="112"/>
        <v>49400</v>
      </c>
      <c r="L91" s="114">
        <f t="shared" si="113"/>
        <v>261300</v>
      </c>
      <c r="M91" s="114">
        <f t="shared" si="114"/>
        <v>32500</v>
      </c>
      <c r="N91" s="114">
        <f t="shared" si="115"/>
        <v>65000</v>
      </c>
      <c r="O91" s="21">
        <f t="shared" si="116"/>
        <v>358800</v>
      </c>
      <c r="P91" s="116">
        <f t="shared" si="117"/>
        <v>35000</v>
      </c>
      <c r="Q91" s="116">
        <f t="shared" si="118"/>
        <v>3500</v>
      </c>
      <c r="R91" s="116">
        <f t="shared" si="119"/>
        <v>7000</v>
      </c>
      <c r="S91" s="22">
        <f t="shared" si="120"/>
        <v>45500</v>
      </c>
      <c r="T91" s="23">
        <f t="shared" si="121"/>
        <v>404300</v>
      </c>
    </row>
    <row r="92" spans="1:20" ht="32.450000000000003" customHeight="1" x14ac:dyDescent="0.25">
      <c r="A92" s="147"/>
      <c r="B92" s="39" t="s">
        <v>81</v>
      </c>
      <c r="C92" s="36">
        <v>5</v>
      </c>
      <c r="D92" s="52">
        <v>11</v>
      </c>
      <c r="E92" s="37">
        <v>5</v>
      </c>
      <c r="F92" s="18">
        <f t="shared" si="107"/>
        <v>55</v>
      </c>
      <c r="G92" s="19">
        <f t="shared" si="108"/>
        <v>49500</v>
      </c>
      <c r="H92" s="20">
        <f t="shared" si="109"/>
        <v>46200</v>
      </c>
      <c r="I92" s="20">
        <f t="shared" si="110"/>
        <v>41800</v>
      </c>
      <c r="J92" s="20">
        <f t="shared" si="111"/>
        <v>41800</v>
      </c>
      <c r="K92" s="20">
        <f t="shared" si="112"/>
        <v>41800</v>
      </c>
      <c r="L92" s="114">
        <f t="shared" si="113"/>
        <v>221100</v>
      </c>
      <c r="M92" s="114">
        <f t="shared" si="114"/>
        <v>27500</v>
      </c>
      <c r="N92" s="114">
        <f t="shared" si="115"/>
        <v>55000</v>
      </c>
      <c r="O92" s="21">
        <f t="shared" si="116"/>
        <v>303600</v>
      </c>
      <c r="P92" s="116">
        <f t="shared" si="117"/>
        <v>25000</v>
      </c>
      <c r="Q92" s="116">
        <f t="shared" si="118"/>
        <v>2500</v>
      </c>
      <c r="R92" s="116">
        <f t="shared" si="119"/>
        <v>5000</v>
      </c>
      <c r="S92" s="22">
        <f t="shared" si="120"/>
        <v>32500</v>
      </c>
      <c r="T92" s="23">
        <f t="shared" si="121"/>
        <v>336100</v>
      </c>
    </row>
    <row r="93" spans="1:20" ht="32.450000000000003" customHeight="1" x14ac:dyDescent="0.25">
      <c r="A93" s="147"/>
      <c r="B93" s="39" t="s">
        <v>82</v>
      </c>
      <c r="C93" s="36">
        <v>3</v>
      </c>
      <c r="D93" s="52">
        <v>7</v>
      </c>
      <c r="E93" s="37">
        <v>3</v>
      </c>
      <c r="F93" s="18">
        <f t="shared" si="107"/>
        <v>35</v>
      </c>
      <c r="G93" s="19">
        <f t="shared" si="108"/>
        <v>31500</v>
      </c>
      <c r="H93" s="20">
        <f t="shared" si="109"/>
        <v>29400</v>
      </c>
      <c r="I93" s="20">
        <f t="shared" si="110"/>
        <v>26600</v>
      </c>
      <c r="J93" s="20">
        <f t="shared" si="111"/>
        <v>26600</v>
      </c>
      <c r="K93" s="20">
        <f t="shared" si="112"/>
        <v>26600</v>
      </c>
      <c r="L93" s="114">
        <f t="shared" si="113"/>
        <v>140700</v>
      </c>
      <c r="M93" s="114">
        <f t="shared" si="114"/>
        <v>17500</v>
      </c>
      <c r="N93" s="114">
        <f t="shared" si="115"/>
        <v>35000</v>
      </c>
      <c r="O93" s="21">
        <f t="shared" si="116"/>
        <v>193200</v>
      </c>
      <c r="P93" s="116">
        <f t="shared" si="117"/>
        <v>15000</v>
      </c>
      <c r="Q93" s="116">
        <f t="shared" si="118"/>
        <v>1500</v>
      </c>
      <c r="R93" s="116">
        <f t="shared" si="119"/>
        <v>3000</v>
      </c>
      <c r="S93" s="22">
        <f t="shared" si="120"/>
        <v>19500</v>
      </c>
      <c r="T93" s="23">
        <f t="shared" si="121"/>
        <v>212700</v>
      </c>
    </row>
    <row r="94" spans="1:20" ht="32.450000000000003" customHeight="1" x14ac:dyDescent="0.25">
      <c r="A94" s="147"/>
      <c r="B94" s="39" t="s">
        <v>83</v>
      </c>
      <c r="C94" s="36">
        <v>2</v>
      </c>
      <c r="D94" s="52">
        <v>10</v>
      </c>
      <c r="E94" s="37">
        <v>2</v>
      </c>
      <c r="F94" s="18">
        <f t="shared" si="107"/>
        <v>50</v>
      </c>
      <c r="G94" s="19">
        <f t="shared" si="108"/>
        <v>45000</v>
      </c>
      <c r="H94" s="20">
        <f t="shared" si="109"/>
        <v>42000</v>
      </c>
      <c r="I94" s="20">
        <f t="shared" si="110"/>
        <v>38000</v>
      </c>
      <c r="J94" s="20">
        <f t="shared" si="111"/>
        <v>38000</v>
      </c>
      <c r="K94" s="20">
        <f t="shared" si="112"/>
        <v>38000</v>
      </c>
      <c r="L94" s="114">
        <f t="shared" si="113"/>
        <v>201000</v>
      </c>
      <c r="M94" s="114">
        <f t="shared" si="114"/>
        <v>25000</v>
      </c>
      <c r="N94" s="114">
        <f t="shared" si="115"/>
        <v>50000</v>
      </c>
      <c r="O94" s="21">
        <f t="shared" si="116"/>
        <v>276000</v>
      </c>
      <c r="P94" s="116">
        <f t="shared" si="117"/>
        <v>10000</v>
      </c>
      <c r="Q94" s="116">
        <f t="shared" si="118"/>
        <v>1000</v>
      </c>
      <c r="R94" s="116">
        <f t="shared" si="119"/>
        <v>2000</v>
      </c>
      <c r="S94" s="22">
        <f t="shared" si="120"/>
        <v>13000</v>
      </c>
      <c r="T94" s="23">
        <f t="shared" si="121"/>
        <v>289000</v>
      </c>
    </row>
    <row r="95" spans="1:20" ht="32.450000000000003" customHeight="1" x14ac:dyDescent="0.3">
      <c r="A95" s="53"/>
      <c r="B95" s="25" t="s">
        <v>84</v>
      </c>
      <c r="C95" s="46">
        <f t="shared" ref="C95:K95" si="122">C89+C90+C91+C92+C93+C94</f>
        <v>31</v>
      </c>
      <c r="D95" s="47">
        <f t="shared" si="122"/>
        <v>83</v>
      </c>
      <c r="E95" s="48">
        <f>SUM(E89:E94)</f>
        <v>32</v>
      </c>
      <c r="F95" s="47">
        <f t="shared" si="122"/>
        <v>415</v>
      </c>
      <c r="G95" s="29">
        <f t="shared" si="122"/>
        <v>373500</v>
      </c>
      <c r="H95" s="29">
        <f t="shared" si="122"/>
        <v>348600</v>
      </c>
      <c r="I95" s="29">
        <f t="shared" si="122"/>
        <v>315400</v>
      </c>
      <c r="J95" s="29">
        <f t="shared" si="122"/>
        <v>315400</v>
      </c>
      <c r="K95" s="29">
        <f t="shared" si="122"/>
        <v>315400</v>
      </c>
      <c r="L95" s="29">
        <f>SUM(L89:L94)</f>
        <v>1668300</v>
      </c>
      <c r="M95" s="29">
        <f t="shared" ref="M95:O95" si="123">SUM(M89:M94)</f>
        <v>207500</v>
      </c>
      <c r="N95" s="29">
        <f t="shared" si="123"/>
        <v>415000</v>
      </c>
      <c r="O95" s="113">
        <f t="shared" si="123"/>
        <v>2290800</v>
      </c>
      <c r="P95" s="29">
        <f t="shared" ref="P95:S95" si="124">SUM(P89:P94)</f>
        <v>160000</v>
      </c>
      <c r="Q95" s="29">
        <f t="shared" si="124"/>
        <v>16000</v>
      </c>
      <c r="R95" s="29">
        <f t="shared" si="124"/>
        <v>32000</v>
      </c>
      <c r="S95" s="113">
        <f t="shared" si="124"/>
        <v>208000</v>
      </c>
      <c r="T95" s="118">
        <f>SUM(T89:T94)</f>
        <v>2498800</v>
      </c>
    </row>
    <row r="96" spans="1:20" ht="32.450000000000003" customHeight="1" x14ac:dyDescent="0.25">
      <c r="A96" s="146" t="s">
        <v>85</v>
      </c>
      <c r="B96" s="32"/>
      <c r="C96" s="40"/>
      <c r="D96" s="41"/>
      <c r="E96" s="42"/>
      <c r="F96" s="41"/>
      <c r="G96" s="43"/>
      <c r="H96" s="44"/>
      <c r="I96" s="44"/>
      <c r="J96" s="44"/>
      <c r="K96" s="44"/>
      <c r="L96" s="45"/>
      <c r="M96" s="45"/>
      <c r="N96" s="45"/>
      <c r="O96" s="45"/>
      <c r="P96" s="45"/>
      <c r="Q96" s="45"/>
      <c r="R96" s="45"/>
      <c r="S96" s="45"/>
      <c r="T96" s="45"/>
    </row>
    <row r="97" spans="1:20" ht="32.450000000000003" customHeight="1" x14ac:dyDescent="0.25">
      <c r="A97" s="147"/>
      <c r="B97" s="39" t="s">
        <v>86</v>
      </c>
      <c r="C97" s="36">
        <v>91</v>
      </c>
      <c r="D97" s="52">
        <v>322</v>
      </c>
      <c r="E97" s="37">
        <v>110</v>
      </c>
      <c r="F97" s="18">
        <f t="shared" ref="F97:F98" si="125">D97*5</f>
        <v>1610</v>
      </c>
      <c r="G97" s="19">
        <f>D97*4500</f>
        <v>1449000</v>
      </c>
      <c r="H97" s="20">
        <f>D97*4200</f>
        <v>1352400</v>
      </c>
      <c r="I97" s="20">
        <f>D97*3800</f>
        <v>1223600</v>
      </c>
      <c r="J97" s="20">
        <f>D97*3800</f>
        <v>1223600</v>
      </c>
      <c r="K97" s="20">
        <f>D97*3800</f>
        <v>1223600</v>
      </c>
      <c r="L97" s="114">
        <f>SUM(G97:K97)</f>
        <v>6472200</v>
      </c>
      <c r="M97" s="114">
        <f>F97*500</f>
        <v>805000</v>
      </c>
      <c r="N97" s="114">
        <f t="shared" ref="N97:N98" si="126">F97*1000</f>
        <v>1610000</v>
      </c>
      <c r="O97" s="21">
        <f>L97+M97+N97</f>
        <v>8887200</v>
      </c>
      <c r="P97" s="116">
        <f>E97*5000</f>
        <v>550000</v>
      </c>
      <c r="Q97" s="116">
        <f>E97*500</f>
        <v>55000</v>
      </c>
      <c r="R97" s="116">
        <f t="shared" ref="R97:R98" si="127">E97*1000</f>
        <v>110000</v>
      </c>
      <c r="S97" s="22">
        <f>P97+Q97+R97</f>
        <v>715000</v>
      </c>
      <c r="T97" s="23">
        <f t="shared" ref="T97:T98" si="128">O97+S97</f>
        <v>9602200</v>
      </c>
    </row>
    <row r="98" spans="1:20" ht="32.450000000000003" customHeight="1" x14ac:dyDescent="0.25">
      <c r="A98" s="147"/>
      <c r="B98" s="39" t="s">
        <v>87</v>
      </c>
      <c r="C98" s="36">
        <v>15</v>
      </c>
      <c r="D98" s="52">
        <v>30</v>
      </c>
      <c r="E98" s="37">
        <v>15</v>
      </c>
      <c r="F98" s="18">
        <f t="shared" si="125"/>
        <v>150</v>
      </c>
      <c r="G98" s="19">
        <f>D98*4500</f>
        <v>135000</v>
      </c>
      <c r="H98" s="20">
        <f>D98*4200</f>
        <v>126000</v>
      </c>
      <c r="I98" s="20">
        <f>D98*3800</f>
        <v>114000</v>
      </c>
      <c r="J98" s="20">
        <f>D98*3800</f>
        <v>114000</v>
      </c>
      <c r="K98" s="20">
        <f>D98*3800</f>
        <v>114000</v>
      </c>
      <c r="L98" s="114">
        <f>SUM(G98:K98)</f>
        <v>603000</v>
      </c>
      <c r="M98" s="114">
        <f>F98*500</f>
        <v>75000</v>
      </c>
      <c r="N98" s="114">
        <f t="shared" si="126"/>
        <v>150000</v>
      </c>
      <c r="O98" s="21">
        <f>L98+M98+N98</f>
        <v>828000</v>
      </c>
      <c r="P98" s="116">
        <f>E98*5000</f>
        <v>75000</v>
      </c>
      <c r="Q98" s="116">
        <f>E98*500</f>
        <v>7500</v>
      </c>
      <c r="R98" s="116">
        <f t="shared" si="127"/>
        <v>15000</v>
      </c>
      <c r="S98" s="22">
        <f>P98+Q98+R98</f>
        <v>97500</v>
      </c>
      <c r="T98" s="23">
        <f t="shared" si="128"/>
        <v>925500</v>
      </c>
    </row>
    <row r="99" spans="1:20" ht="32.450000000000003" customHeight="1" x14ac:dyDescent="0.3">
      <c r="A99" s="53"/>
      <c r="B99" s="25" t="s">
        <v>88</v>
      </c>
      <c r="C99" s="46">
        <f t="shared" ref="C99:O99" si="129">C97+C98</f>
        <v>106</v>
      </c>
      <c r="D99" s="47">
        <f t="shared" si="129"/>
        <v>352</v>
      </c>
      <c r="E99" s="48">
        <f>SUM(E97:E98)</f>
        <v>125</v>
      </c>
      <c r="F99" s="47">
        <f t="shared" si="129"/>
        <v>1760</v>
      </c>
      <c r="G99" s="29">
        <f t="shared" si="129"/>
        <v>1584000</v>
      </c>
      <c r="H99" s="29">
        <f t="shared" si="129"/>
        <v>1478400</v>
      </c>
      <c r="I99" s="29">
        <f t="shared" si="129"/>
        <v>1337600</v>
      </c>
      <c r="J99" s="29">
        <f t="shared" si="129"/>
        <v>1337600</v>
      </c>
      <c r="K99" s="29">
        <f t="shared" si="129"/>
        <v>1337600</v>
      </c>
      <c r="L99" s="29">
        <f t="shared" si="129"/>
        <v>7075200</v>
      </c>
      <c r="M99" s="29">
        <f t="shared" si="129"/>
        <v>880000</v>
      </c>
      <c r="N99" s="29">
        <f t="shared" si="129"/>
        <v>1760000</v>
      </c>
      <c r="O99" s="113">
        <f t="shared" si="129"/>
        <v>9715200</v>
      </c>
      <c r="P99" s="29">
        <f t="shared" ref="P99:S99" si="130">P97+P98</f>
        <v>625000</v>
      </c>
      <c r="Q99" s="29">
        <f t="shared" si="130"/>
        <v>62500</v>
      </c>
      <c r="R99" s="29">
        <f t="shared" si="130"/>
        <v>125000</v>
      </c>
      <c r="S99" s="113">
        <f t="shared" si="130"/>
        <v>812500</v>
      </c>
      <c r="T99" s="118">
        <f>SUM(T97:T98)</f>
        <v>10527700</v>
      </c>
    </row>
    <row r="100" spans="1:20" ht="32.450000000000003" customHeight="1" x14ac:dyDescent="0.25">
      <c r="A100" s="146" t="s">
        <v>89</v>
      </c>
      <c r="B100" s="32"/>
      <c r="C100" s="40"/>
      <c r="D100" s="41"/>
      <c r="E100" s="42"/>
      <c r="F100" s="41"/>
      <c r="G100" s="43"/>
      <c r="H100" s="44"/>
      <c r="I100" s="44"/>
      <c r="J100" s="44"/>
      <c r="K100" s="44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ht="32.450000000000003" customHeight="1" x14ac:dyDescent="0.25">
      <c r="A101" s="147"/>
      <c r="B101" s="39" t="s">
        <v>90</v>
      </c>
      <c r="C101" s="36">
        <v>54</v>
      </c>
      <c r="D101" s="52">
        <v>285</v>
      </c>
      <c r="E101" s="37">
        <v>76</v>
      </c>
      <c r="F101" s="18">
        <f t="shared" ref="F101:F103" si="131">D101*5</f>
        <v>1425</v>
      </c>
      <c r="G101" s="19">
        <f>D101*4500</f>
        <v>1282500</v>
      </c>
      <c r="H101" s="20">
        <f>D101*4200</f>
        <v>1197000</v>
      </c>
      <c r="I101" s="20">
        <f>D101*3800</f>
        <v>1083000</v>
      </c>
      <c r="J101" s="20">
        <f>D101*3800</f>
        <v>1083000</v>
      </c>
      <c r="K101" s="20">
        <f>D101*3800</f>
        <v>1083000</v>
      </c>
      <c r="L101" s="114">
        <f>SUM(G101:K101)</f>
        <v>5728500</v>
      </c>
      <c r="M101" s="114">
        <f>F101*500</f>
        <v>712500</v>
      </c>
      <c r="N101" s="114">
        <f t="shared" ref="N101:N103" si="132">F101*1000</f>
        <v>1425000</v>
      </c>
      <c r="O101" s="21">
        <f>L101+M101+N101</f>
        <v>7866000</v>
      </c>
      <c r="P101" s="116">
        <f>E101*5000</f>
        <v>380000</v>
      </c>
      <c r="Q101" s="116">
        <f>E101*500</f>
        <v>38000</v>
      </c>
      <c r="R101" s="116">
        <f t="shared" ref="R101:R103" si="133">E101*1000</f>
        <v>76000</v>
      </c>
      <c r="S101" s="22">
        <f>P101+Q101+R101</f>
        <v>494000</v>
      </c>
      <c r="T101" s="23">
        <f t="shared" ref="T101:T103" si="134">O101+S101</f>
        <v>8360000</v>
      </c>
    </row>
    <row r="102" spans="1:20" ht="32.450000000000003" customHeight="1" x14ac:dyDescent="0.25">
      <c r="A102" s="147"/>
      <c r="B102" s="39" t="s">
        <v>91</v>
      </c>
      <c r="C102" s="36">
        <v>15</v>
      </c>
      <c r="D102" s="52">
        <v>25</v>
      </c>
      <c r="E102" s="37">
        <v>15</v>
      </c>
      <c r="F102" s="18">
        <f t="shared" si="131"/>
        <v>125</v>
      </c>
      <c r="G102" s="19">
        <f>D102*4500</f>
        <v>112500</v>
      </c>
      <c r="H102" s="20">
        <f>D102*4200</f>
        <v>105000</v>
      </c>
      <c r="I102" s="20">
        <f>D102*3800</f>
        <v>95000</v>
      </c>
      <c r="J102" s="20">
        <f>D102*3800</f>
        <v>95000</v>
      </c>
      <c r="K102" s="20">
        <f>D102*3800</f>
        <v>95000</v>
      </c>
      <c r="L102" s="114">
        <f>SUM(G102:K102)</f>
        <v>502500</v>
      </c>
      <c r="M102" s="114">
        <f>F102*500</f>
        <v>62500</v>
      </c>
      <c r="N102" s="114">
        <f t="shared" si="132"/>
        <v>125000</v>
      </c>
      <c r="O102" s="21">
        <f>L102+M102+N102</f>
        <v>690000</v>
      </c>
      <c r="P102" s="116">
        <f>E102*5000</f>
        <v>75000</v>
      </c>
      <c r="Q102" s="116">
        <f>E102*500</f>
        <v>7500</v>
      </c>
      <c r="R102" s="116">
        <f t="shared" si="133"/>
        <v>15000</v>
      </c>
      <c r="S102" s="22">
        <f>P102+Q102+R102</f>
        <v>97500</v>
      </c>
      <c r="T102" s="23">
        <f t="shared" si="134"/>
        <v>787500</v>
      </c>
    </row>
    <row r="103" spans="1:20" ht="32.450000000000003" customHeight="1" x14ac:dyDescent="0.25">
      <c r="A103" s="147"/>
      <c r="B103" s="39" t="s">
        <v>92</v>
      </c>
      <c r="C103" s="36">
        <v>16</v>
      </c>
      <c r="D103" s="52">
        <v>83</v>
      </c>
      <c r="E103" s="37">
        <v>23</v>
      </c>
      <c r="F103" s="18">
        <f t="shared" si="131"/>
        <v>415</v>
      </c>
      <c r="G103" s="19">
        <f>D103*4500</f>
        <v>373500</v>
      </c>
      <c r="H103" s="20">
        <f>D103*4200</f>
        <v>348600</v>
      </c>
      <c r="I103" s="20">
        <f>D103*3800</f>
        <v>315400</v>
      </c>
      <c r="J103" s="20">
        <f>D103*3800</f>
        <v>315400</v>
      </c>
      <c r="K103" s="20">
        <f>D103*3800</f>
        <v>315400</v>
      </c>
      <c r="L103" s="114">
        <f>SUM(G103:K103)</f>
        <v>1668300</v>
      </c>
      <c r="M103" s="114">
        <f>F103*500</f>
        <v>207500</v>
      </c>
      <c r="N103" s="114">
        <f t="shared" si="132"/>
        <v>415000</v>
      </c>
      <c r="O103" s="21">
        <f>L103+M103+N103</f>
        <v>2290800</v>
      </c>
      <c r="P103" s="116">
        <f>E103*5000</f>
        <v>115000</v>
      </c>
      <c r="Q103" s="116">
        <f>E103*500</f>
        <v>11500</v>
      </c>
      <c r="R103" s="116">
        <f t="shared" si="133"/>
        <v>23000</v>
      </c>
      <c r="S103" s="22">
        <f>P103+Q103+R103</f>
        <v>149500</v>
      </c>
      <c r="T103" s="23">
        <f t="shared" si="134"/>
        <v>2440300</v>
      </c>
    </row>
    <row r="104" spans="1:20" ht="32.450000000000003" customHeight="1" x14ac:dyDescent="0.3">
      <c r="A104" s="53"/>
      <c r="B104" s="25" t="s">
        <v>93</v>
      </c>
      <c r="C104" s="46">
        <f t="shared" ref="C104:O104" si="135">C101+C102+C103</f>
        <v>85</v>
      </c>
      <c r="D104" s="47">
        <f t="shared" si="135"/>
        <v>393</v>
      </c>
      <c r="E104" s="48">
        <f>SUM(E101:E103)</f>
        <v>114</v>
      </c>
      <c r="F104" s="47">
        <f t="shared" si="135"/>
        <v>1965</v>
      </c>
      <c r="G104" s="29">
        <f t="shared" si="135"/>
        <v>1768500</v>
      </c>
      <c r="H104" s="29">
        <f t="shared" si="135"/>
        <v>1650600</v>
      </c>
      <c r="I104" s="29">
        <f t="shared" si="135"/>
        <v>1493400</v>
      </c>
      <c r="J104" s="29">
        <f t="shared" si="135"/>
        <v>1493400</v>
      </c>
      <c r="K104" s="29">
        <f t="shared" si="135"/>
        <v>1493400</v>
      </c>
      <c r="L104" s="29">
        <f t="shared" si="135"/>
        <v>7899300</v>
      </c>
      <c r="M104" s="29">
        <f t="shared" si="135"/>
        <v>982500</v>
      </c>
      <c r="N104" s="29">
        <f t="shared" si="135"/>
        <v>1965000</v>
      </c>
      <c r="O104" s="113">
        <f t="shared" si="135"/>
        <v>10846800</v>
      </c>
      <c r="P104" s="29">
        <f t="shared" ref="P104:S104" si="136">P101+P102+P103</f>
        <v>570000</v>
      </c>
      <c r="Q104" s="29">
        <f t="shared" si="136"/>
        <v>57000</v>
      </c>
      <c r="R104" s="29">
        <f t="shared" si="136"/>
        <v>114000</v>
      </c>
      <c r="S104" s="113">
        <f t="shared" si="136"/>
        <v>741000</v>
      </c>
      <c r="T104" s="118">
        <f>SUM(T101:T103)</f>
        <v>11587800</v>
      </c>
    </row>
    <row r="105" spans="1:20" ht="32.450000000000003" customHeight="1" x14ac:dyDescent="0.25">
      <c r="A105" s="146" t="s">
        <v>94</v>
      </c>
      <c r="B105" s="32"/>
      <c r="C105" s="40"/>
      <c r="D105" s="41"/>
      <c r="E105" s="42"/>
      <c r="F105" s="41"/>
      <c r="G105" s="43"/>
      <c r="H105" s="44"/>
      <c r="I105" s="44"/>
      <c r="J105" s="44"/>
      <c r="K105" s="44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ht="32.450000000000003" customHeight="1" x14ac:dyDescent="0.25">
      <c r="A106" s="147"/>
      <c r="B106" s="39" t="s">
        <v>95</v>
      </c>
      <c r="C106" s="36">
        <v>114</v>
      </c>
      <c r="D106" s="52">
        <v>442</v>
      </c>
      <c r="E106" s="37">
        <v>137</v>
      </c>
      <c r="F106" s="18">
        <f t="shared" ref="F106:F109" si="137">D106*5</f>
        <v>2210</v>
      </c>
      <c r="G106" s="19">
        <f>D106*4500</f>
        <v>1989000</v>
      </c>
      <c r="H106" s="20">
        <f>D106*4200</f>
        <v>1856400</v>
      </c>
      <c r="I106" s="20">
        <f>D106*3800</f>
        <v>1679600</v>
      </c>
      <c r="J106" s="20">
        <f>D106*3800</f>
        <v>1679600</v>
      </c>
      <c r="K106" s="20">
        <f>D106*3800</f>
        <v>1679600</v>
      </c>
      <c r="L106" s="114">
        <f>SUM(G106:K106)</f>
        <v>8884200</v>
      </c>
      <c r="M106" s="114">
        <f>F106*500</f>
        <v>1105000</v>
      </c>
      <c r="N106" s="114">
        <f t="shared" ref="N106:N109" si="138">F106*1000</f>
        <v>2210000</v>
      </c>
      <c r="O106" s="21">
        <f>L106+M106+N106</f>
        <v>12199200</v>
      </c>
      <c r="P106" s="116">
        <f>E106*5000</f>
        <v>685000</v>
      </c>
      <c r="Q106" s="116">
        <f>E106*500</f>
        <v>68500</v>
      </c>
      <c r="R106" s="116">
        <f t="shared" ref="R106:R109" si="139">E106*1000</f>
        <v>137000</v>
      </c>
      <c r="S106" s="22">
        <f>P106+Q106+R106</f>
        <v>890500</v>
      </c>
      <c r="T106" s="23">
        <f t="shared" ref="T106:T109" si="140">O106+S106</f>
        <v>13089700</v>
      </c>
    </row>
    <row r="107" spans="1:20" ht="32.450000000000003" customHeight="1" x14ac:dyDescent="0.25">
      <c r="A107" s="147"/>
      <c r="B107" s="39" t="s">
        <v>96</v>
      </c>
      <c r="C107" s="36">
        <v>41</v>
      </c>
      <c r="D107" s="52">
        <v>114</v>
      </c>
      <c r="E107" s="37">
        <v>45</v>
      </c>
      <c r="F107" s="18">
        <f t="shared" si="137"/>
        <v>570</v>
      </c>
      <c r="G107" s="19">
        <f>D107*4500</f>
        <v>513000</v>
      </c>
      <c r="H107" s="20">
        <f>D107*4200</f>
        <v>478800</v>
      </c>
      <c r="I107" s="20">
        <f>D107*3800</f>
        <v>433200</v>
      </c>
      <c r="J107" s="20">
        <f>D107*3800</f>
        <v>433200</v>
      </c>
      <c r="K107" s="20">
        <f>D107*3800</f>
        <v>433200</v>
      </c>
      <c r="L107" s="114">
        <f>SUM(G107:K107)</f>
        <v>2291400</v>
      </c>
      <c r="M107" s="114">
        <f>F107*500</f>
        <v>285000</v>
      </c>
      <c r="N107" s="114">
        <f t="shared" si="138"/>
        <v>570000</v>
      </c>
      <c r="O107" s="21">
        <f>L107+M107+N107</f>
        <v>3146400</v>
      </c>
      <c r="P107" s="116">
        <f>E107*5000</f>
        <v>225000</v>
      </c>
      <c r="Q107" s="116">
        <f>E107*500</f>
        <v>22500</v>
      </c>
      <c r="R107" s="116">
        <f t="shared" si="139"/>
        <v>45000</v>
      </c>
      <c r="S107" s="22">
        <f>P107+Q107+R107</f>
        <v>292500</v>
      </c>
      <c r="T107" s="23">
        <f t="shared" si="140"/>
        <v>3438900</v>
      </c>
    </row>
    <row r="108" spans="1:20" ht="32.450000000000003" customHeight="1" x14ac:dyDescent="0.25">
      <c r="A108" s="147"/>
      <c r="B108" s="39" t="s">
        <v>97</v>
      </c>
      <c r="C108" s="36">
        <v>36</v>
      </c>
      <c r="D108" s="52">
        <v>101</v>
      </c>
      <c r="E108" s="37">
        <v>40</v>
      </c>
      <c r="F108" s="18">
        <f t="shared" si="137"/>
        <v>505</v>
      </c>
      <c r="G108" s="19">
        <f>D108*4500</f>
        <v>454500</v>
      </c>
      <c r="H108" s="20">
        <f>D108*4200</f>
        <v>424200</v>
      </c>
      <c r="I108" s="20">
        <f>D108*3800</f>
        <v>383800</v>
      </c>
      <c r="J108" s="20">
        <f>D108*3800</f>
        <v>383800</v>
      </c>
      <c r="K108" s="20">
        <f>D108*3800</f>
        <v>383800</v>
      </c>
      <c r="L108" s="114">
        <f>SUM(G108:K108)</f>
        <v>2030100</v>
      </c>
      <c r="M108" s="114">
        <f>F108*500</f>
        <v>252500</v>
      </c>
      <c r="N108" s="114">
        <f t="shared" si="138"/>
        <v>505000</v>
      </c>
      <c r="O108" s="21">
        <f>L108+M108+N108</f>
        <v>2787600</v>
      </c>
      <c r="P108" s="116">
        <f>E108*5000</f>
        <v>200000</v>
      </c>
      <c r="Q108" s="116">
        <f>E108*500</f>
        <v>20000</v>
      </c>
      <c r="R108" s="116">
        <f t="shared" si="139"/>
        <v>40000</v>
      </c>
      <c r="S108" s="22">
        <f>P108+Q108+R108</f>
        <v>260000</v>
      </c>
      <c r="T108" s="23">
        <f t="shared" si="140"/>
        <v>3047600</v>
      </c>
    </row>
    <row r="109" spans="1:20" ht="32.450000000000003" customHeight="1" x14ac:dyDescent="0.25">
      <c r="A109" s="150"/>
      <c r="B109" s="39" t="s">
        <v>98</v>
      </c>
      <c r="C109" s="36">
        <v>13</v>
      </c>
      <c r="D109" s="52">
        <v>42</v>
      </c>
      <c r="E109" s="37">
        <v>16</v>
      </c>
      <c r="F109" s="18">
        <f t="shared" si="137"/>
        <v>210</v>
      </c>
      <c r="G109" s="19">
        <f>D109*4500</f>
        <v>189000</v>
      </c>
      <c r="H109" s="20">
        <f>D109*4200</f>
        <v>176400</v>
      </c>
      <c r="I109" s="20">
        <f>D109*3800</f>
        <v>159600</v>
      </c>
      <c r="J109" s="20">
        <f>D109*3800</f>
        <v>159600</v>
      </c>
      <c r="K109" s="20">
        <f>D109*3800</f>
        <v>159600</v>
      </c>
      <c r="L109" s="114">
        <f>SUM(G109:K109)</f>
        <v>844200</v>
      </c>
      <c r="M109" s="114">
        <f>F109*500</f>
        <v>105000</v>
      </c>
      <c r="N109" s="114">
        <f t="shared" si="138"/>
        <v>210000</v>
      </c>
      <c r="O109" s="21">
        <f>L109+M109+N109</f>
        <v>1159200</v>
      </c>
      <c r="P109" s="116">
        <f>E109*5000</f>
        <v>80000</v>
      </c>
      <c r="Q109" s="116">
        <f>E109*500</f>
        <v>8000</v>
      </c>
      <c r="R109" s="116">
        <f t="shared" si="139"/>
        <v>16000</v>
      </c>
      <c r="S109" s="22">
        <f>P109+Q109+R109</f>
        <v>104000</v>
      </c>
      <c r="T109" s="23">
        <f t="shared" si="140"/>
        <v>1263200</v>
      </c>
    </row>
    <row r="110" spans="1:20" ht="32.450000000000003" customHeight="1" x14ac:dyDescent="0.3">
      <c r="A110" s="53"/>
      <c r="B110" s="25" t="s">
        <v>99</v>
      </c>
      <c r="C110" s="46">
        <f t="shared" ref="C110:O110" si="141">C106+C107+C108+C109</f>
        <v>204</v>
      </c>
      <c r="D110" s="47">
        <f t="shared" si="141"/>
        <v>699</v>
      </c>
      <c r="E110" s="48">
        <f>SUM(E106:E109)</f>
        <v>238</v>
      </c>
      <c r="F110" s="47">
        <f t="shared" si="141"/>
        <v>3495</v>
      </c>
      <c r="G110" s="29">
        <f t="shared" si="141"/>
        <v>3145500</v>
      </c>
      <c r="H110" s="29">
        <f t="shared" si="141"/>
        <v>2935800</v>
      </c>
      <c r="I110" s="29">
        <f t="shared" si="141"/>
        <v>2656200</v>
      </c>
      <c r="J110" s="29">
        <f t="shared" si="141"/>
        <v>2656200</v>
      </c>
      <c r="K110" s="29">
        <f t="shared" si="141"/>
        <v>2656200</v>
      </c>
      <c r="L110" s="29">
        <f t="shared" si="141"/>
        <v>14049900</v>
      </c>
      <c r="M110" s="29">
        <f t="shared" si="141"/>
        <v>1747500</v>
      </c>
      <c r="N110" s="29">
        <f t="shared" si="141"/>
        <v>3495000</v>
      </c>
      <c r="O110" s="113">
        <f t="shared" si="141"/>
        <v>19292400</v>
      </c>
      <c r="P110" s="29">
        <f t="shared" ref="P110:S110" si="142">P106+P107+P108+P109</f>
        <v>1190000</v>
      </c>
      <c r="Q110" s="29">
        <f t="shared" si="142"/>
        <v>119000</v>
      </c>
      <c r="R110" s="29">
        <f t="shared" si="142"/>
        <v>238000</v>
      </c>
      <c r="S110" s="113">
        <f t="shared" si="142"/>
        <v>1547000</v>
      </c>
      <c r="T110" s="118">
        <f>SUM(T106:T109)</f>
        <v>20839400</v>
      </c>
    </row>
    <row r="111" spans="1:20" ht="32.450000000000003" customHeight="1" x14ac:dyDescent="0.25">
      <c r="A111" s="146" t="s">
        <v>100</v>
      </c>
      <c r="B111" s="32"/>
      <c r="C111" s="54"/>
      <c r="D111" s="41"/>
      <c r="E111" s="42"/>
      <c r="F111" s="41"/>
      <c r="G111" s="43"/>
      <c r="H111" s="44"/>
      <c r="I111" s="44"/>
      <c r="J111" s="44"/>
      <c r="K111" s="44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ht="32.450000000000003" customHeight="1" x14ac:dyDescent="0.25">
      <c r="A112" s="147"/>
      <c r="B112" s="39" t="s">
        <v>101</v>
      </c>
      <c r="C112" s="36">
        <v>75</v>
      </c>
      <c r="D112" s="52">
        <v>140</v>
      </c>
      <c r="E112" s="37">
        <v>77</v>
      </c>
      <c r="F112" s="18">
        <f t="shared" ref="F112:F115" si="143">D112*5</f>
        <v>700</v>
      </c>
      <c r="G112" s="19">
        <f>D112*4500</f>
        <v>630000</v>
      </c>
      <c r="H112" s="20">
        <f>D112*4200</f>
        <v>588000</v>
      </c>
      <c r="I112" s="20">
        <f>D112*3800</f>
        <v>532000</v>
      </c>
      <c r="J112" s="20">
        <f>D112*3800</f>
        <v>532000</v>
      </c>
      <c r="K112" s="20">
        <f>D112*3800</f>
        <v>532000</v>
      </c>
      <c r="L112" s="114">
        <f>SUM(G112:K112)</f>
        <v>2814000</v>
      </c>
      <c r="M112" s="114">
        <f>F112*500</f>
        <v>350000</v>
      </c>
      <c r="N112" s="114">
        <f t="shared" ref="N112:N115" si="144">F112*1000</f>
        <v>700000</v>
      </c>
      <c r="O112" s="21">
        <f>L112+M112+N112</f>
        <v>3864000</v>
      </c>
      <c r="P112" s="116">
        <f>E112*5000</f>
        <v>385000</v>
      </c>
      <c r="Q112" s="116">
        <f>E112*500</f>
        <v>38500</v>
      </c>
      <c r="R112" s="116">
        <f t="shared" ref="R112:R115" si="145">E112*1000</f>
        <v>77000</v>
      </c>
      <c r="S112" s="22">
        <f>P112+Q112+R112</f>
        <v>500500</v>
      </c>
      <c r="T112" s="23">
        <f t="shared" ref="T112:T115" si="146">O112+S112</f>
        <v>4364500</v>
      </c>
    </row>
    <row r="113" spans="1:20" ht="32.450000000000003" customHeight="1" x14ac:dyDescent="0.25">
      <c r="A113" s="147"/>
      <c r="B113" s="39" t="s">
        <v>102</v>
      </c>
      <c r="C113" s="36">
        <v>29</v>
      </c>
      <c r="D113" s="52">
        <v>58</v>
      </c>
      <c r="E113" s="37">
        <v>30</v>
      </c>
      <c r="F113" s="18">
        <f t="shared" si="143"/>
        <v>290</v>
      </c>
      <c r="G113" s="19">
        <f>D113*4500</f>
        <v>261000</v>
      </c>
      <c r="H113" s="20">
        <f>D113*4200</f>
        <v>243600</v>
      </c>
      <c r="I113" s="20">
        <f>D113*3800</f>
        <v>220400</v>
      </c>
      <c r="J113" s="20">
        <f>D113*3800</f>
        <v>220400</v>
      </c>
      <c r="K113" s="20">
        <f>D113*3800</f>
        <v>220400</v>
      </c>
      <c r="L113" s="114">
        <f>SUM(G113:K113)</f>
        <v>1165800</v>
      </c>
      <c r="M113" s="114">
        <f>F113*500</f>
        <v>145000</v>
      </c>
      <c r="N113" s="114">
        <f t="shared" si="144"/>
        <v>290000</v>
      </c>
      <c r="O113" s="21">
        <f>L113+M113+N113</f>
        <v>1600800</v>
      </c>
      <c r="P113" s="116">
        <f>E113*5000</f>
        <v>150000</v>
      </c>
      <c r="Q113" s="116">
        <f>E113*500</f>
        <v>15000</v>
      </c>
      <c r="R113" s="116">
        <f t="shared" si="145"/>
        <v>30000</v>
      </c>
      <c r="S113" s="22">
        <f>P113+Q113+R113</f>
        <v>195000</v>
      </c>
      <c r="T113" s="23">
        <f t="shared" si="146"/>
        <v>1795800</v>
      </c>
    </row>
    <row r="114" spans="1:20" ht="32.450000000000003" customHeight="1" x14ac:dyDescent="0.25">
      <c r="A114" s="147"/>
      <c r="B114" s="39" t="s">
        <v>103</v>
      </c>
      <c r="C114" s="36">
        <v>18</v>
      </c>
      <c r="D114" s="52">
        <v>33</v>
      </c>
      <c r="E114" s="37">
        <v>18</v>
      </c>
      <c r="F114" s="18">
        <f t="shared" si="143"/>
        <v>165</v>
      </c>
      <c r="G114" s="19">
        <f>D114*4500</f>
        <v>148500</v>
      </c>
      <c r="H114" s="20">
        <f>D114*4200</f>
        <v>138600</v>
      </c>
      <c r="I114" s="20">
        <f>D114*3800</f>
        <v>125400</v>
      </c>
      <c r="J114" s="20">
        <f>D114*3800</f>
        <v>125400</v>
      </c>
      <c r="K114" s="20">
        <f>D114*3800</f>
        <v>125400</v>
      </c>
      <c r="L114" s="114">
        <f>SUM(G114:K114)</f>
        <v>663300</v>
      </c>
      <c r="M114" s="114">
        <f>F114*500</f>
        <v>82500</v>
      </c>
      <c r="N114" s="114">
        <f t="shared" si="144"/>
        <v>165000</v>
      </c>
      <c r="O114" s="21">
        <f>L114+M114+N114</f>
        <v>910800</v>
      </c>
      <c r="P114" s="116">
        <f>E114*5000</f>
        <v>90000</v>
      </c>
      <c r="Q114" s="116">
        <f>E114*500</f>
        <v>9000</v>
      </c>
      <c r="R114" s="116">
        <f t="shared" si="145"/>
        <v>18000</v>
      </c>
      <c r="S114" s="22">
        <f>P114+Q114+R114</f>
        <v>117000</v>
      </c>
      <c r="T114" s="23">
        <f t="shared" si="146"/>
        <v>1027800</v>
      </c>
    </row>
    <row r="115" spans="1:20" ht="32.450000000000003" customHeight="1" x14ac:dyDescent="0.25">
      <c r="A115" s="147"/>
      <c r="B115" s="39" t="s">
        <v>104</v>
      </c>
      <c r="C115" s="36">
        <v>22</v>
      </c>
      <c r="D115" s="52">
        <v>47</v>
      </c>
      <c r="E115" s="37">
        <v>23</v>
      </c>
      <c r="F115" s="18">
        <f t="shared" si="143"/>
        <v>235</v>
      </c>
      <c r="G115" s="19">
        <f>D115*4500</f>
        <v>211500</v>
      </c>
      <c r="H115" s="20">
        <f>D115*4200</f>
        <v>197400</v>
      </c>
      <c r="I115" s="20">
        <f>D115*3800</f>
        <v>178600</v>
      </c>
      <c r="J115" s="20">
        <f>D115*3800</f>
        <v>178600</v>
      </c>
      <c r="K115" s="20">
        <f>D115*3800</f>
        <v>178600</v>
      </c>
      <c r="L115" s="114">
        <f>SUM(G115:K115)</f>
        <v>944700</v>
      </c>
      <c r="M115" s="114">
        <f>F115*500</f>
        <v>117500</v>
      </c>
      <c r="N115" s="114">
        <f t="shared" si="144"/>
        <v>235000</v>
      </c>
      <c r="O115" s="21">
        <f>L115+M115+N115</f>
        <v>1297200</v>
      </c>
      <c r="P115" s="116">
        <f>E115*5000</f>
        <v>115000</v>
      </c>
      <c r="Q115" s="116">
        <f>E115*500</f>
        <v>11500</v>
      </c>
      <c r="R115" s="116">
        <f t="shared" si="145"/>
        <v>23000</v>
      </c>
      <c r="S115" s="22">
        <f>P115+Q115+R115</f>
        <v>149500</v>
      </c>
      <c r="T115" s="23">
        <f t="shared" si="146"/>
        <v>1446700</v>
      </c>
    </row>
    <row r="116" spans="1:20" ht="37.15" customHeight="1" x14ac:dyDescent="0.3">
      <c r="A116" s="53"/>
      <c r="B116" s="25" t="s">
        <v>105</v>
      </c>
      <c r="C116" s="46">
        <f t="shared" ref="C116:O116" si="147">C112+C113+C114+C115</f>
        <v>144</v>
      </c>
      <c r="D116" s="47">
        <f t="shared" si="147"/>
        <v>278</v>
      </c>
      <c r="E116" s="48">
        <f>SUM(E112:E115)</f>
        <v>148</v>
      </c>
      <c r="F116" s="47">
        <f t="shared" si="147"/>
        <v>1390</v>
      </c>
      <c r="G116" s="29">
        <f t="shared" si="147"/>
        <v>1251000</v>
      </c>
      <c r="H116" s="29">
        <f t="shared" si="147"/>
        <v>1167600</v>
      </c>
      <c r="I116" s="29">
        <f t="shared" si="147"/>
        <v>1056400</v>
      </c>
      <c r="J116" s="29">
        <f t="shared" si="147"/>
        <v>1056400</v>
      </c>
      <c r="K116" s="29">
        <f t="shared" si="147"/>
        <v>1056400</v>
      </c>
      <c r="L116" s="29">
        <f t="shared" si="147"/>
        <v>5587800</v>
      </c>
      <c r="M116" s="29">
        <f t="shared" si="147"/>
        <v>695000</v>
      </c>
      <c r="N116" s="29">
        <f t="shared" si="147"/>
        <v>1390000</v>
      </c>
      <c r="O116" s="113">
        <f t="shared" si="147"/>
        <v>7672800</v>
      </c>
      <c r="P116" s="29">
        <f t="shared" ref="P116:S116" si="148">P112+P113+P114+P115</f>
        <v>740000</v>
      </c>
      <c r="Q116" s="29">
        <f t="shared" si="148"/>
        <v>74000</v>
      </c>
      <c r="R116" s="29">
        <f t="shared" si="148"/>
        <v>148000</v>
      </c>
      <c r="S116" s="113">
        <f t="shared" si="148"/>
        <v>962000</v>
      </c>
      <c r="T116" s="118">
        <f>SUM(T112:T115)</f>
        <v>8634800</v>
      </c>
    </row>
    <row r="117" spans="1:20" ht="32.450000000000003" customHeight="1" x14ac:dyDescent="0.25">
      <c r="A117" s="146" t="s">
        <v>106</v>
      </c>
      <c r="B117" s="32"/>
      <c r="C117" s="40"/>
      <c r="D117" s="41"/>
      <c r="E117" s="42"/>
      <c r="F117" s="41"/>
      <c r="G117" s="43"/>
      <c r="H117" s="44"/>
      <c r="I117" s="44"/>
      <c r="J117" s="44"/>
      <c r="K117" s="44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ht="32.450000000000003" customHeight="1" x14ac:dyDescent="0.25">
      <c r="A118" s="147"/>
      <c r="B118" s="39" t="s">
        <v>107</v>
      </c>
      <c r="C118" s="36">
        <v>60</v>
      </c>
      <c r="D118" s="52">
        <v>242</v>
      </c>
      <c r="E118" s="37">
        <v>74</v>
      </c>
      <c r="F118" s="18">
        <f t="shared" ref="F118:F120" si="149">D118*5</f>
        <v>1210</v>
      </c>
      <c r="G118" s="19">
        <f>D118*4500</f>
        <v>1089000</v>
      </c>
      <c r="H118" s="20">
        <f>D118*4200</f>
        <v>1016400</v>
      </c>
      <c r="I118" s="20">
        <f>D118*3800</f>
        <v>919600</v>
      </c>
      <c r="J118" s="20">
        <f>D118*3800</f>
        <v>919600</v>
      </c>
      <c r="K118" s="20">
        <f>D118*3800</f>
        <v>919600</v>
      </c>
      <c r="L118" s="114">
        <f>SUM(G118:K118)</f>
        <v>4864200</v>
      </c>
      <c r="M118" s="114">
        <f>F118*500</f>
        <v>605000</v>
      </c>
      <c r="N118" s="114">
        <f t="shared" ref="N118:N120" si="150">F118*1000</f>
        <v>1210000</v>
      </c>
      <c r="O118" s="21">
        <f>L118+M118+N118</f>
        <v>6679200</v>
      </c>
      <c r="P118" s="116">
        <f>E118*5000</f>
        <v>370000</v>
      </c>
      <c r="Q118" s="116">
        <f>E118*500</f>
        <v>37000</v>
      </c>
      <c r="R118" s="116">
        <f t="shared" ref="R118:R120" si="151">E118*1000</f>
        <v>74000</v>
      </c>
      <c r="S118" s="22">
        <f>P118+Q118+R118</f>
        <v>481000</v>
      </c>
      <c r="T118" s="23">
        <f t="shared" ref="T118:T120" si="152">O118+S118</f>
        <v>7160200</v>
      </c>
    </row>
    <row r="119" spans="1:20" ht="32.450000000000003" customHeight="1" x14ac:dyDescent="0.25">
      <c r="A119" s="147"/>
      <c r="B119" s="39" t="s">
        <v>108</v>
      </c>
      <c r="C119" s="36">
        <v>11</v>
      </c>
      <c r="D119" s="52">
        <v>37</v>
      </c>
      <c r="E119" s="37">
        <v>13</v>
      </c>
      <c r="F119" s="18">
        <f t="shared" si="149"/>
        <v>185</v>
      </c>
      <c r="G119" s="19">
        <f>D119*4500</f>
        <v>166500</v>
      </c>
      <c r="H119" s="20">
        <f>D119*4200</f>
        <v>155400</v>
      </c>
      <c r="I119" s="20">
        <f>D119*3800</f>
        <v>140600</v>
      </c>
      <c r="J119" s="20">
        <f>D119*3800</f>
        <v>140600</v>
      </c>
      <c r="K119" s="20">
        <f>D119*3800</f>
        <v>140600</v>
      </c>
      <c r="L119" s="114">
        <f>SUM(G119:K119)</f>
        <v>743700</v>
      </c>
      <c r="M119" s="114">
        <f>F119*500</f>
        <v>92500</v>
      </c>
      <c r="N119" s="114">
        <f t="shared" si="150"/>
        <v>185000</v>
      </c>
      <c r="O119" s="21">
        <f>L119+M119+N119</f>
        <v>1021200</v>
      </c>
      <c r="P119" s="116">
        <f>E119*5000</f>
        <v>65000</v>
      </c>
      <c r="Q119" s="116">
        <f>E119*500</f>
        <v>6500</v>
      </c>
      <c r="R119" s="116">
        <f t="shared" si="151"/>
        <v>13000</v>
      </c>
      <c r="S119" s="22">
        <f>P119+Q119+R119</f>
        <v>84500</v>
      </c>
      <c r="T119" s="23">
        <f t="shared" si="152"/>
        <v>1105700</v>
      </c>
    </row>
    <row r="120" spans="1:20" ht="32.450000000000003" customHeight="1" x14ac:dyDescent="0.25">
      <c r="A120" s="150"/>
      <c r="B120" s="39" t="s">
        <v>109</v>
      </c>
      <c r="C120" s="36">
        <v>12</v>
      </c>
      <c r="D120" s="52">
        <v>40</v>
      </c>
      <c r="E120" s="37">
        <v>15</v>
      </c>
      <c r="F120" s="18">
        <f t="shared" si="149"/>
        <v>200</v>
      </c>
      <c r="G120" s="19">
        <f>D120*4500</f>
        <v>180000</v>
      </c>
      <c r="H120" s="20">
        <f>D120*4200</f>
        <v>168000</v>
      </c>
      <c r="I120" s="20">
        <f>D120*3800</f>
        <v>152000</v>
      </c>
      <c r="J120" s="20">
        <f>D120*3800</f>
        <v>152000</v>
      </c>
      <c r="K120" s="20">
        <f>D120*3800</f>
        <v>152000</v>
      </c>
      <c r="L120" s="114">
        <f>SUM(G120:K120)</f>
        <v>804000</v>
      </c>
      <c r="M120" s="114">
        <f>F120*500</f>
        <v>100000</v>
      </c>
      <c r="N120" s="114">
        <f t="shared" si="150"/>
        <v>200000</v>
      </c>
      <c r="O120" s="21">
        <f>L120+M120+N120</f>
        <v>1104000</v>
      </c>
      <c r="P120" s="116">
        <f>E120*5000</f>
        <v>75000</v>
      </c>
      <c r="Q120" s="116">
        <f>E120*500</f>
        <v>7500</v>
      </c>
      <c r="R120" s="116">
        <f t="shared" si="151"/>
        <v>15000</v>
      </c>
      <c r="S120" s="22">
        <f>P120+Q120+R120</f>
        <v>97500</v>
      </c>
      <c r="T120" s="23">
        <f t="shared" si="152"/>
        <v>1201500</v>
      </c>
    </row>
    <row r="121" spans="1:20" ht="32.450000000000003" customHeight="1" x14ac:dyDescent="0.25">
      <c r="A121" s="55"/>
      <c r="B121" s="25" t="s">
        <v>110</v>
      </c>
      <c r="C121" s="46">
        <f t="shared" ref="C121:O121" si="153">C118+C119+C120</f>
        <v>83</v>
      </c>
      <c r="D121" s="47">
        <f t="shared" si="153"/>
        <v>319</v>
      </c>
      <c r="E121" s="48">
        <f>SUM(E118:E120)</f>
        <v>102</v>
      </c>
      <c r="F121" s="47">
        <f t="shared" si="153"/>
        <v>1595</v>
      </c>
      <c r="G121" s="29">
        <f t="shared" si="153"/>
        <v>1435500</v>
      </c>
      <c r="H121" s="29">
        <f t="shared" si="153"/>
        <v>1339800</v>
      </c>
      <c r="I121" s="29">
        <f t="shared" si="153"/>
        <v>1212200</v>
      </c>
      <c r="J121" s="29">
        <f t="shared" si="153"/>
        <v>1212200</v>
      </c>
      <c r="K121" s="29">
        <f t="shared" si="153"/>
        <v>1212200</v>
      </c>
      <c r="L121" s="29">
        <f t="shared" si="153"/>
        <v>6411900</v>
      </c>
      <c r="M121" s="29">
        <f t="shared" si="153"/>
        <v>797500</v>
      </c>
      <c r="N121" s="29">
        <f t="shared" si="153"/>
        <v>1595000</v>
      </c>
      <c r="O121" s="113">
        <f t="shared" si="153"/>
        <v>8804400</v>
      </c>
      <c r="P121" s="29">
        <f t="shared" ref="P121:S121" si="154">P118+P119+P120</f>
        <v>510000</v>
      </c>
      <c r="Q121" s="29">
        <f t="shared" si="154"/>
        <v>51000</v>
      </c>
      <c r="R121" s="29">
        <f t="shared" si="154"/>
        <v>102000</v>
      </c>
      <c r="S121" s="113">
        <f t="shared" si="154"/>
        <v>663000</v>
      </c>
      <c r="T121" s="118">
        <f>SUM(T118:T120)</f>
        <v>9467400</v>
      </c>
    </row>
    <row r="122" spans="1:20" ht="32.450000000000003" customHeight="1" x14ac:dyDescent="0.25">
      <c r="A122" s="146" t="s">
        <v>111</v>
      </c>
      <c r="B122" s="32"/>
      <c r="C122" s="40"/>
      <c r="D122" s="56"/>
      <c r="E122" s="57"/>
      <c r="F122" s="56"/>
      <c r="G122" s="58"/>
      <c r="H122" s="59"/>
      <c r="I122" s="59"/>
      <c r="J122" s="59"/>
      <c r="K122" s="59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ht="32.450000000000003" customHeight="1" x14ac:dyDescent="0.25">
      <c r="A123" s="147"/>
      <c r="B123" s="39" t="s">
        <v>112</v>
      </c>
      <c r="C123" s="36">
        <v>21</v>
      </c>
      <c r="D123" s="52">
        <v>47</v>
      </c>
      <c r="E123" s="37">
        <v>22</v>
      </c>
      <c r="F123" s="18">
        <f t="shared" ref="F123:F128" si="155">D123*5</f>
        <v>235</v>
      </c>
      <c r="G123" s="19">
        <f t="shared" ref="G123:G128" si="156">D123*4500</f>
        <v>211500</v>
      </c>
      <c r="H123" s="20">
        <f t="shared" ref="H123:H128" si="157">D123*4200</f>
        <v>197400</v>
      </c>
      <c r="I123" s="20">
        <f t="shared" ref="I123:I128" si="158">D123*3800</f>
        <v>178600</v>
      </c>
      <c r="J123" s="20">
        <f t="shared" ref="J123:J128" si="159">D123*3800</f>
        <v>178600</v>
      </c>
      <c r="K123" s="20">
        <f t="shared" ref="K123:K128" si="160">D123*3800</f>
        <v>178600</v>
      </c>
      <c r="L123" s="114">
        <f t="shared" ref="L123:L128" si="161">SUM(G123:K123)</f>
        <v>944700</v>
      </c>
      <c r="M123" s="114">
        <f t="shared" ref="M123:M128" si="162">F123*500</f>
        <v>117500</v>
      </c>
      <c r="N123" s="114">
        <f t="shared" ref="N123:N128" si="163">F123*1000</f>
        <v>235000</v>
      </c>
      <c r="O123" s="21">
        <f t="shared" ref="O123:O128" si="164">L123+M123+N123</f>
        <v>1297200</v>
      </c>
      <c r="P123" s="116">
        <f t="shared" ref="P123:P128" si="165">E123*5000</f>
        <v>110000</v>
      </c>
      <c r="Q123" s="116">
        <f t="shared" ref="Q123:Q128" si="166">E123*500</f>
        <v>11000</v>
      </c>
      <c r="R123" s="116">
        <f t="shared" ref="R123:R128" si="167">E123*1000</f>
        <v>22000</v>
      </c>
      <c r="S123" s="22">
        <f t="shared" ref="S123:S128" si="168">P123+Q123+R123</f>
        <v>143000</v>
      </c>
      <c r="T123" s="23">
        <f t="shared" ref="T123:T128" si="169">O123+S123</f>
        <v>1440200</v>
      </c>
    </row>
    <row r="124" spans="1:20" ht="32.450000000000003" customHeight="1" x14ac:dyDescent="0.25">
      <c r="A124" s="147"/>
      <c r="B124" s="39" t="s">
        <v>113</v>
      </c>
      <c r="C124" s="36">
        <v>20</v>
      </c>
      <c r="D124" s="52">
        <v>56</v>
      </c>
      <c r="E124" s="37">
        <v>22</v>
      </c>
      <c r="F124" s="18">
        <f t="shared" si="155"/>
        <v>280</v>
      </c>
      <c r="G124" s="19">
        <f t="shared" si="156"/>
        <v>252000</v>
      </c>
      <c r="H124" s="20">
        <f t="shared" si="157"/>
        <v>235200</v>
      </c>
      <c r="I124" s="20">
        <f t="shared" si="158"/>
        <v>212800</v>
      </c>
      <c r="J124" s="20">
        <f t="shared" si="159"/>
        <v>212800</v>
      </c>
      <c r="K124" s="20">
        <f t="shared" si="160"/>
        <v>212800</v>
      </c>
      <c r="L124" s="114">
        <f t="shared" si="161"/>
        <v>1125600</v>
      </c>
      <c r="M124" s="114">
        <f t="shared" si="162"/>
        <v>140000</v>
      </c>
      <c r="N124" s="114">
        <f t="shared" si="163"/>
        <v>280000</v>
      </c>
      <c r="O124" s="21">
        <f t="shared" si="164"/>
        <v>1545600</v>
      </c>
      <c r="P124" s="116">
        <f t="shared" si="165"/>
        <v>110000</v>
      </c>
      <c r="Q124" s="116">
        <f t="shared" si="166"/>
        <v>11000</v>
      </c>
      <c r="R124" s="116">
        <f t="shared" si="167"/>
        <v>22000</v>
      </c>
      <c r="S124" s="22">
        <f t="shared" si="168"/>
        <v>143000</v>
      </c>
      <c r="T124" s="23">
        <f t="shared" si="169"/>
        <v>1688600</v>
      </c>
    </row>
    <row r="125" spans="1:20" ht="32.450000000000003" customHeight="1" x14ac:dyDescent="0.25">
      <c r="A125" s="147"/>
      <c r="B125" s="39" t="s">
        <v>114</v>
      </c>
      <c r="C125" s="36">
        <v>10</v>
      </c>
      <c r="D125" s="52">
        <v>27</v>
      </c>
      <c r="E125" s="37">
        <v>10</v>
      </c>
      <c r="F125" s="18">
        <f t="shared" si="155"/>
        <v>135</v>
      </c>
      <c r="G125" s="19">
        <f t="shared" si="156"/>
        <v>121500</v>
      </c>
      <c r="H125" s="20">
        <f t="shared" si="157"/>
        <v>113400</v>
      </c>
      <c r="I125" s="20">
        <f t="shared" si="158"/>
        <v>102600</v>
      </c>
      <c r="J125" s="20">
        <f t="shared" si="159"/>
        <v>102600</v>
      </c>
      <c r="K125" s="20">
        <f t="shared" si="160"/>
        <v>102600</v>
      </c>
      <c r="L125" s="114">
        <f t="shared" si="161"/>
        <v>542700</v>
      </c>
      <c r="M125" s="114">
        <f t="shared" si="162"/>
        <v>67500</v>
      </c>
      <c r="N125" s="114">
        <f t="shared" si="163"/>
        <v>135000</v>
      </c>
      <c r="O125" s="21">
        <f t="shared" si="164"/>
        <v>745200</v>
      </c>
      <c r="P125" s="116">
        <f t="shared" si="165"/>
        <v>50000</v>
      </c>
      <c r="Q125" s="116">
        <f t="shared" si="166"/>
        <v>5000</v>
      </c>
      <c r="R125" s="116">
        <f t="shared" si="167"/>
        <v>10000</v>
      </c>
      <c r="S125" s="22">
        <f t="shared" si="168"/>
        <v>65000</v>
      </c>
      <c r="T125" s="23">
        <f t="shared" si="169"/>
        <v>810200</v>
      </c>
    </row>
    <row r="126" spans="1:20" ht="32.450000000000003" customHeight="1" x14ac:dyDescent="0.25">
      <c r="A126" s="147"/>
      <c r="B126" s="39" t="s">
        <v>115</v>
      </c>
      <c r="C126" s="36">
        <v>10</v>
      </c>
      <c r="D126" s="52">
        <v>18</v>
      </c>
      <c r="E126" s="37">
        <v>10</v>
      </c>
      <c r="F126" s="18">
        <f t="shared" si="155"/>
        <v>90</v>
      </c>
      <c r="G126" s="19">
        <f t="shared" si="156"/>
        <v>81000</v>
      </c>
      <c r="H126" s="20">
        <f t="shared" si="157"/>
        <v>75600</v>
      </c>
      <c r="I126" s="20">
        <f t="shared" si="158"/>
        <v>68400</v>
      </c>
      <c r="J126" s="20">
        <f t="shared" si="159"/>
        <v>68400</v>
      </c>
      <c r="K126" s="20">
        <f t="shared" si="160"/>
        <v>68400</v>
      </c>
      <c r="L126" s="114">
        <f t="shared" si="161"/>
        <v>361800</v>
      </c>
      <c r="M126" s="114">
        <f t="shared" si="162"/>
        <v>45000</v>
      </c>
      <c r="N126" s="114">
        <f t="shared" si="163"/>
        <v>90000</v>
      </c>
      <c r="O126" s="21">
        <f t="shared" si="164"/>
        <v>496800</v>
      </c>
      <c r="P126" s="116">
        <f t="shared" si="165"/>
        <v>50000</v>
      </c>
      <c r="Q126" s="116">
        <f t="shared" si="166"/>
        <v>5000</v>
      </c>
      <c r="R126" s="116">
        <f t="shared" si="167"/>
        <v>10000</v>
      </c>
      <c r="S126" s="22">
        <f t="shared" si="168"/>
        <v>65000</v>
      </c>
      <c r="T126" s="23">
        <f t="shared" si="169"/>
        <v>561800</v>
      </c>
    </row>
    <row r="127" spans="1:20" ht="32.450000000000003" customHeight="1" x14ac:dyDescent="0.25">
      <c r="A127" s="147"/>
      <c r="B127" s="39" t="s">
        <v>116</v>
      </c>
      <c r="C127" s="36">
        <v>7</v>
      </c>
      <c r="D127" s="52">
        <v>25</v>
      </c>
      <c r="E127" s="37">
        <v>8</v>
      </c>
      <c r="F127" s="18">
        <f t="shared" si="155"/>
        <v>125</v>
      </c>
      <c r="G127" s="19">
        <f t="shared" si="156"/>
        <v>112500</v>
      </c>
      <c r="H127" s="20">
        <f t="shared" si="157"/>
        <v>105000</v>
      </c>
      <c r="I127" s="20">
        <f t="shared" si="158"/>
        <v>95000</v>
      </c>
      <c r="J127" s="20">
        <f t="shared" si="159"/>
        <v>95000</v>
      </c>
      <c r="K127" s="20">
        <f t="shared" si="160"/>
        <v>95000</v>
      </c>
      <c r="L127" s="114">
        <f t="shared" si="161"/>
        <v>502500</v>
      </c>
      <c r="M127" s="114">
        <f t="shared" si="162"/>
        <v>62500</v>
      </c>
      <c r="N127" s="114">
        <f t="shared" si="163"/>
        <v>125000</v>
      </c>
      <c r="O127" s="21">
        <f t="shared" si="164"/>
        <v>690000</v>
      </c>
      <c r="P127" s="116">
        <f t="shared" si="165"/>
        <v>40000</v>
      </c>
      <c r="Q127" s="116">
        <f t="shared" si="166"/>
        <v>4000</v>
      </c>
      <c r="R127" s="116">
        <f t="shared" si="167"/>
        <v>8000</v>
      </c>
      <c r="S127" s="22">
        <f t="shared" si="168"/>
        <v>52000</v>
      </c>
      <c r="T127" s="23">
        <f t="shared" si="169"/>
        <v>742000</v>
      </c>
    </row>
    <row r="128" spans="1:20" ht="32.450000000000003" customHeight="1" x14ac:dyDescent="0.25">
      <c r="A128" s="150"/>
      <c r="B128" s="39" t="s">
        <v>117</v>
      </c>
      <c r="C128" s="36">
        <v>5</v>
      </c>
      <c r="D128" s="52">
        <v>16</v>
      </c>
      <c r="E128" s="37">
        <v>5</v>
      </c>
      <c r="F128" s="18">
        <f t="shared" si="155"/>
        <v>80</v>
      </c>
      <c r="G128" s="19">
        <f t="shared" si="156"/>
        <v>72000</v>
      </c>
      <c r="H128" s="20">
        <f t="shared" si="157"/>
        <v>67200</v>
      </c>
      <c r="I128" s="20">
        <f t="shared" si="158"/>
        <v>60800</v>
      </c>
      <c r="J128" s="20">
        <f t="shared" si="159"/>
        <v>60800</v>
      </c>
      <c r="K128" s="20">
        <f t="shared" si="160"/>
        <v>60800</v>
      </c>
      <c r="L128" s="114">
        <f t="shared" si="161"/>
        <v>321600</v>
      </c>
      <c r="M128" s="114">
        <f t="shared" si="162"/>
        <v>40000</v>
      </c>
      <c r="N128" s="114">
        <f t="shared" si="163"/>
        <v>80000</v>
      </c>
      <c r="O128" s="21">
        <f t="shared" si="164"/>
        <v>441600</v>
      </c>
      <c r="P128" s="116">
        <f t="shared" si="165"/>
        <v>25000</v>
      </c>
      <c r="Q128" s="116">
        <f t="shared" si="166"/>
        <v>2500</v>
      </c>
      <c r="R128" s="116">
        <f t="shared" si="167"/>
        <v>5000</v>
      </c>
      <c r="S128" s="22">
        <f t="shared" si="168"/>
        <v>32500</v>
      </c>
      <c r="T128" s="23">
        <f t="shared" si="169"/>
        <v>474100</v>
      </c>
    </row>
    <row r="129" spans="1:20" ht="32.450000000000003" customHeight="1" x14ac:dyDescent="0.3">
      <c r="A129" s="53"/>
      <c r="B129" s="25" t="s">
        <v>118</v>
      </c>
      <c r="C129" s="46">
        <f t="shared" ref="C129:O129" si="170">C123+C124+C125+C126+C127+C128</f>
        <v>73</v>
      </c>
      <c r="D129" s="47">
        <f t="shared" si="170"/>
        <v>189</v>
      </c>
      <c r="E129" s="48">
        <f>SUM(E123:E128)</f>
        <v>77</v>
      </c>
      <c r="F129" s="47">
        <f t="shared" si="170"/>
        <v>945</v>
      </c>
      <c r="G129" s="29">
        <f t="shared" si="170"/>
        <v>850500</v>
      </c>
      <c r="H129" s="29">
        <f t="shared" si="170"/>
        <v>793800</v>
      </c>
      <c r="I129" s="29">
        <f t="shared" si="170"/>
        <v>718200</v>
      </c>
      <c r="J129" s="29">
        <f t="shared" si="170"/>
        <v>718200</v>
      </c>
      <c r="K129" s="29">
        <f t="shared" si="170"/>
        <v>718200</v>
      </c>
      <c r="L129" s="29">
        <f t="shared" si="170"/>
        <v>3798900</v>
      </c>
      <c r="M129" s="29">
        <f t="shared" si="170"/>
        <v>472500</v>
      </c>
      <c r="N129" s="29">
        <f t="shared" si="170"/>
        <v>945000</v>
      </c>
      <c r="O129" s="113">
        <f t="shared" si="170"/>
        <v>5216400</v>
      </c>
      <c r="P129" s="29">
        <f t="shared" ref="P129:S129" si="171">P123+P124+P125+P126+P127+P128</f>
        <v>385000</v>
      </c>
      <c r="Q129" s="29">
        <f t="shared" si="171"/>
        <v>38500</v>
      </c>
      <c r="R129" s="29">
        <f t="shared" si="171"/>
        <v>77000</v>
      </c>
      <c r="S129" s="113">
        <f t="shared" si="171"/>
        <v>500500</v>
      </c>
      <c r="T129" s="118">
        <f>SUM(T123:T128)</f>
        <v>5716900</v>
      </c>
    </row>
    <row r="130" spans="1:20" ht="32.450000000000003" customHeight="1" x14ac:dyDescent="0.25">
      <c r="A130" s="146" t="s">
        <v>119</v>
      </c>
      <c r="B130" s="32"/>
      <c r="C130" s="40"/>
      <c r="D130" s="41"/>
      <c r="E130" s="42"/>
      <c r="F130" s="41"/>
      <c r="G130" s="43"/>
      <c r="H130" s="44"/>
      <c r="I130" s="44"/>
      <c r="J130" s="44"/>
      <c r="K130" s="44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t="32.450000000000003" customHeight="1" x14ac:dyDescent="0.25">
      <c r="A131" s="147"/>
      <c r="B131" s="39" t="s">
        <v>120</v>
      </c>
      <c r="C131" s="36">
        <v>34</v>
      </c>
      <c r="D131" s="52">
        <v>81</v>
      </c>
      <c r="E131" s="37">
        <v>37</v>
      </c>
      <c r="F131" s="18">
        <f t="shared" ref="F131:F135" si="172">D131*5</f>
        <v>405</v>
      </c>
      <c r="G131" s="19">
        <f>D131*4500</f>
        <v>364500</v>
      </c>
      <c r="H131" s="20">
        <f>D131*4200</f>
        <v>340200</v>
      </c>
      <c r="I131" s="20">
        <f>D131*3800</f>
        <v>307800</v>
      </c>
      <c r="J131" s="20">
        <f>D131*3800</f>
        <v>307800</v>
      </c>
      <c r="K131" s="20">
        <f>D131*3800</f>
        <v>307800</v>
      </c>
      <c r="L131" s="114">
        <f>SUM(G131:K131)</f>
        <v>1628100</v>
      </c>
      <c r="M131" s="114">
        <f>F131*500</f>
        <v>202500</v>
      </c>
      <c r="N131" s="114">
        <f t="shared" ref="N131:N135" si="173">F131*1000</f>
        <v>405000</v>
      </c>
      <c r="O131" s="21">
        <f>L131+M131+N131</f>
        <v>2235600</v>
      </c>
      <c r="P131" s="116">
        <f>E131*5000</f>
        <v>185000</v>
      </c>
      <c r="Q131" s="116">
        <f>E131*500</f>
        <v>18500</v>
      </c>
      <c r="R131" s="116">
        <f t="shared" ref="R131:R135" si="174">E131*1000</f>
        <v>37000</v>
      </c>
      <c r="S131" s="22">
        <f>P131+Q131+R131</f>
        <v>240500</v>
      </c>
      <c r="T131" s="23">
        <f t="shared" ref="T131:T135" si="175">O131+S131</f>
        <v>2476100</v>
      </c>
    </row>
    <row r="132" spans="1:20" ht="32.450000000000003" customHeight="1" x14ac:dyDescent="0.25">
      <c r="A132" s="147"/>
      <c r="B132" s="39" t="s">
        <v>121</v>
      </c>
      <c r="C132" s="36">
        <v>23</v>
      </c>
      <c r="D132" s="52">
        <v>58</v>
      </c>
      <c r="E132" s="37">
        <v>26</v>
      </c>
      <c r="F132" s="18">
        <f t="shared" si="172"/>
        <v>290</v>
      </c>
      <c r="G132" s="19">
        <f>D132*4500</f>
        <v>261000</v>
      </c>
      <c r="H132" s="20">
        <f>D132*4200</f>
        <v>243600</v>
      </c>
      <c r="I132" s="20">
        <f>D132*3800</f>
        <v>220400</v>
      </c>
      <c r="J132" s="20">
        <f>D132*3800</f>
        <v>220400</v>
      </c>
      <c r="K132" s="20">
        <f>D132*3800</f>
        <v>220400</v>
      </c>
      <c r="L132" s="114">
        <f>SUM(G132:K132)</f>
        <v>1165800</v>
      </c>
      <c r="M132" s="114">
        <f>F132*500</f>
        <v>145000</v>
      </c>
      <c r="N132" s="114">
        <f t="shared" si="173"/>
        <v>290000</v>
      </c>
      <c r="O132" s="21">
        <f>L132+M132+N132</f>
        <v>1600800</v>
      </c>
      <c r="P132" s="116">
        <f>E132*5000</f>
        <v>130000</v>
      </c>
      <c r="Q132" s="116">
        <f>E132*500</f>
        <v>13000</v>
      </c>
      <c r="R132" s="116">
        <f t="shared" si="174"/>
        <v>26000</v>
      </c>
      <c r="S132" s="22">
        <f>P132+Q132+R132</f>
        <v>169000</v>
      </c>
      <c r="T132" s="23">
        <f t="shared" si="175"/>
        <v>1769800</v>
      </c>
    </row>
    <row r="133" spans="1:20" ht="32.450000000000003" customHeight="1" x14ac:dyDescent="0.25">
      <c r="A133" s="147"/>
      <c r="B133" s="39" t="s">
        <v>122</v>
      </c>
      <c r="C133" s="36">
        <v>35</v>
      </c>
      <c r="D133" s="52">
        <v>87</v>
      </c>
      <c r="E133" s="37">
        <v>37</v>
      </c>
      <c r="F133" s="18">
        <f t="shared" si="172"/>
        <v>435</v>
      </c>
      <c r="G133" s="19">
        <f>D133*4500</f>
        <v>391500</v>
      </c>
      <c r="H133" s="20">
        <f>D133*4200</f>
        <v>365400</v>
      </c>
      <c r="I133" s="20">
        <f>D133*3800</f>
        <v>330600</v>
      </c>
      <c r="J133" s="20">
        <f>D133*3800</f>
        <v>330600</v>
      </c>
      <c r="K133" s="20">
        <f>D133*3800</f>
        <v>330600</v>
      </c>
      <c r="L133" s="114">
        <f>SUM(G133:K133)</f>
        <v>1748700</v>
      </c>
      <c r="M133" s="114">
        <f>F133*500</f>
        <v>217500</v>
      </c>
      <c r="N133" s="114">
        <f t="shared" si="173"/>
        <v>435000</v>
      </c>
      <c r="O133" s="21">
        <f>L133+M133+N133</f>
        <v>2401200</v>
      </c>
      <c r="P133" s="116">
        <f>E133*5000</f>
        <v>185000</v>
      </c>
      <c r="Q133" s="116">
        <f>E133*500</f>
        <v>18500</v>
      </c>
      <c r="R133" s="116">
        <f t="shared" si="174"/>
        <v>37000</v>
      </c>
      <c r="S133" s="22">
        <f>P133+Q133+R133</f>
        <v>240500</v>
      </c>
      <c r="T133" s="23">
        <f t="shared" si="175"/>
        <v>2641700</v>
      </c>
    </row>
    <row r="134" spans="1:20" ht="32.450000000000003" customHeight="1" x14ac:dyDescent="0.25">
      <c r="A134" s="147"/>
      <c r="B134" s="39" t="s">
        <v>123</v>
      </c>
      <c r="C134" s="36">
        <v>25</v>
      </c>
      <c r="D134" s="52">
        <v>54</v>
      </c>
      <c r="E134" s="37">
        <v>27</v>
      </c>
      <c r="F134" s="18">
        <f t="shared" si="172"/>
        <v>270</v>
      </c>
      <c r="G134" s="19">
        <f>D134*4500</f>
        <v>243000</v>
      </c>
      <c r="H134" s="20">
        <f>D134*4200</f>
        <v>226800</v>
      </c>
      <c r="I134" s="20">
        <f>D134*3800</f>
        <v>205200</v>
      </c>
      <c r="J134" s="20">
        <f>D134*3800</f>
        <v>205200</v>
      </c>
      <c r="K134" s="20">
        <f>D134*3800</f>
        <v>205200</v>
      </c>
      <c r="L134" s="114">
        <f>SUM(G134:K134)</f>
        <v>1085400</v>
      </c>
      <c r="M134" s="114">
        <f>F134*500</f>
        <v>135000</v>
      </c>
      <c r="N134" s="114">
        <f t="shared" si="173"/>
        <v>270000</v>
      </c>
      <c r="O134" s="21">
        <f>L134+M134+N134</f>
        <v>1490400</v>
      </c>
      <c r="P134" s="116">
        <f>E134*5000</f>
        <v>135000</v>
      </c>
      <c r="Q134" s="116">
        <f>E134*500</f>
        <v>13500</v>
      </c>
      <c r="R134" s="116">
        <f t="shared" si="174"/>
        <v>27000</v>
      </c>
      <c r="S134" s="22">
        <f>P134+Q134+R134</f>
        <v>175500</v>
      </c>
      <c r="T134" s="23">
        <f t="shared" si="175"/>
        <v>1665900</v>
      </c>
    </row>
    <row r="135" spans="1:20" ht="32.450000000000003" customHeight="1" x14ac:dyDescent="0.25">
      <c r="A135" s="147"/>
      <c r="B135" s="39" t="s">
        <v>124</v>
      </c>
      <c r="C135" s="36">
        <v>15</v>
      </c>
      <c r="D135" s="52">
        <v>31</v>
      </c>
      <c r="E135" s="37">
        <v>15</v>
      </c>
      <c r="F135" s="18">
        <f t="shared" si="172"/>
        <v>155</v>
      </c>
      <c r="G135" s="19">
        <f>D135*4500</f>
        <v>139500</v>
      </c>
      <c r="H135" s="20">
        <f>D135*4200</f>
        <v>130200</v>
      </c>
      <c r="I135" s="20">
        <f>D135*3800</f>
        <v>117800</v>
      </c>
      <c r="J135" s="20">
        <f>D135*3800</f>
        <v>117800</v>
      </c>
      <c r="K135" s="20">
        <f>D135*3800</f>
        <v>117800</v>
      </c>
      <c r="L135" s="114">
        <f>SUM(G135:K135)</f>
        <v>623100</v>
      </c>
      <c r="M135" s="114">
        <f>F135*500</f>
        <v>77500</v>
      </c>
      <c r="N135" s="114">
        <f t="shared" si="173"/>
        <v>155000</v>
      </c>
      <c r="O135" s="21">
        <f>L135+M135+N135</f>
        <v>855600</v>
      </c>
      <c r="P135" s="116">
        <f>E135*5000</f>
        <v>75000</v>
      </c>
      <c r="Q135" s="116">
        <f>E135*500</f>
        <v>7500</v>
      </c>
      <c r="R135" s="116">
        <f t="shared" si="174"/>
        <v>15000</v>
      </c>
      <c r="S135" s="22">
        <f>P135+Q135+R135</f>
        <v>97500</v>
      </c>
      <c r="T135" s="23">
        <f t="shared" si="175"/>
        <v>953100</v>
      </c>
    </row>
    <row r="136" spans="1:20" ht="32.450000000000003" customHeight="1" x14ac:dyDescent="0.3">
      <c r="A136" s="53"/>
      <c r="B136" s="25" t="s">
        <v>125</v>
      </c>
      <c r="C136" s="46">
        <f t="shared" ref="C136:O136" si="176">C131+C132+C133+C134+C135</f>
        <v>132</v>
      </c>
      <c r="D136" s="47">
        <f t="shared" si="176"/>
        <v>311</v>
      </c>
      <c r="E136" s="48">
        <f>SUM(E131:E135)</f>
        <v>142</v>
      </c>
      <c r="F136" s="47">
        <f t="shared" si="176"/>
        <v>1555</v>
      </c>
      <c r="G136" s="29">
        <f t="shared" si="176"/>
        <v>1399500</v>
      </c>
      <c r="H136" s="29">
        <f t="shared" si="176"/>
        <v>1306200</v>
      </c>
      <c r="I136" s="29">
        <f t="shared" si="176"/>
        <v>1181800</v>
      </c>
      <c r="J136" s="29">
        <f t="shared" si="176"/>
        <v>1181800</v>
      </c>
      <c r="K136" s="29">
        <f t="shared" si="176"/>
        <v>1181800</v>
      </c>
      <c r="L136" s="29">
        <f t="shared" si="176"/>
        <v>6251100</v>
      </c>
      <c r="M136" s="29">
        <f t="shared" si="176"/>
        <v>777500</v>
      </c>
      <c r="N136" s="29">
        <f t="shared" si="176"/>
        <v>1555000</v>
      </c>
      <c r="O136" s="113">
        <f t="shared" si="176"/>
        <v>8583600</v>
      </c>
      <c r="P136" s="29">
        <f t="shared" ref="P136:S136" si="177">P131+P132+P133+P134+P135</f>
        <v>710000</v>
      </c>
      <c r="Q136" s="29">
        <f t="shared" si="177"/>
        <v>71000</v>
      </c>
      <c r="R136" s="29">
        <f t="shared" si="177"/>
        <v>142000</v>
      </c>
      <c r="S136" s="113">
        <f t="shared" si="177"/>
        <v>923000</v>
      </c>
      <c r="T136" s="118">
        <f>SUM(T131:T135)</f>
        <v>9506600</v>
      </c>
    </row>
    <row r="137" spans="1:20" ht="32.450000000000003" customHeight="1" x14ac:dyDescent="0.25">
      <c r="A137" s="146" t="s">
        <v>126</v>
      </c>
      <c r="B137" s="32"/>
      <c r="C137" s="40"/>
      <c r="D137" s="41"/>
      <c r="E137" s="42"/>
      <c r="F137" s="41"/>
      <c r="G137" s="43"/>
      <c r="H137" s="44"/>
      <c r="I137" s="44"/>
      <c r="J137" s="44"/>
      <c r="K137" s="44"/>
      <c r="L137" s="45"/>
      <c r="M137" s="45"/>
      <c r="N137" s="45"/>
      <c r="O137" s="45"/>
      <c r="P137" s="45"/>
      <c r="Q137" s="45"/>
      <c r="R137" s="45"/>
      <c r="S137" s="45"/>
      <c r="T137" s="45"/>
    </row>
    <row r="138" spans="1:20" ht="32.450000000000003" customHeight="1" x14ac:dyDescent="0.25">
      <c r="A138" s="147"/>
      <c r="B138" s="39" t="s">
        <v>127</v>
      </c>
      <c r="C138" s="36">
        <v>10</v>
      </c>
      <c r="D138" s="52">
        <v>27</v>
      </c>
      <c r="E138" s="37">
        <v>11</v>
      </c>
      <c r="F138" s="18">
        <f t="shared" ref="F138:F139" si="178">D138*5</f>
        <v>135</v>
      </c>
      <c r="G138" s="19">
        <f>D138*4500</f>
        <v>121500</v>
      </c>
      <c r="H138" s="20">
        <f>D138*4200</f>
        <v>113400</v>
      </c>
      <c r="I138" s="20">
        <f>D138*3800</f>
        <v>102600</v>
      </c>
      <c r="J138" s="20">
        <f>D138*3800</f>
        <v>102600</v>
      </c>
      <c r="K138" s="20">
        <f>D138*3800</f>
        <v>102600</v>
      </c>
      <c r="L138" s="114">
        <f>SUM(G138:K138)</f>
        <v>542700</v>
      </c>
      <c r="M138" s="114">
        <f>F138*500</f>
        <v>67500</v>
      </c>
      <c r="N138" s="114">
        <f t="shared" ref="N138:N139" si="179">F138*1000</f>
        <v>135000</v>
      </c>
      <c r="O138" s="21">
        <f>L138+M138+N138</f>
        <v>745200</v>
      </c>
      <c r="P138" s="116">
        <f>E138*5000</f>
        <v>55000</v>
      </c>
      <c r="Q138" s="116">
        <f>E138*500</f>
        <v>5500</v>
      </c>
      <c r="R138" s="116">
        <f t="shared" ref="R138:R139" si="180">E138*1000</f>
        <v>11000</v>
      </c>
      <c r="S138" s="22">
        <f>P138+Q138+R138</f>
        <v>71500</v>
      </c>
      <c r="T138" s="23">
        <f t="shared" ref="T138:T139" si="181">O138+S138</f>
        <v>816700</v>
      </c>
    </row>
    <row r="139" spans="1:20" ht="32.450000000000003" customHeight="1" x14ac:dyDescent="0.25">
      <c r="A139" s="150"/>
      <c r="B139" s="39" t="s">
        <v>128</v>
      </c>
      <c r="C139" s="36">
        <v>5</v>
      </c>
      <c r="D139" s="52">
        <v>15</v>
      </c>
      <c r="E139" s="37">
        <v>5</v>
      </c>
      <c r="F139" s="18">
        <f t="shared" si="178"/>
        <v>75</v>
      </c>
      <c r="G139" s="19">
        <f>D139*4500</f>
        <v>67500</v>
      </c>
      <c r="H139" s="20">
        <f>D139*4200</f>
        <v>63000</v>
      </c>
      <c r="I139" s="20">
        <f>D139*3800</f>
        <v>57000</v>
      </c>
      <c r="J139" s="20">
        <f>D139*3800</f>
        <v>57000</v>
      </c>
      <c r="K139" s="20">
        <f>D139*3800</f>
        <v>57000</v>
      </c>
      <c r="L139" s="114">
        <f>SUM(G139:K139)</f>
        <v>301500</v>
      </c>
      <c r="M139" s="114">
        <f>F139*500</f>
        <v>37500</v>
      </c>
      <c r="N139" s="114">
        <f t="shared" si="179"/>
        <v>75000</v>
      </c>
      <c r="O139" s="21">
        <f>L139+M139+N139</f>
        <v>414000</v>
      </c>
      <c r="P139" s="116">
        <f>E139*5000</f>
        <v>25000</v>
      </c>
      <c r="Q139" s="116">
        <f>E139*500</f>
        <v>2500</v>
      </c>
      <c r="R139" s="116">
        <f t="shared" si="180"/>
        <v>5000</v>
      </c>
      <c r="S139" s="22">
        <f>P139+Q139+R139</f>
        <v>32500</v>
      </c>
      <c r="T139" s="23">
        <f t="shared" si="181"/>
        <v>446500</v>
      </c>
    </row>
    <row r="140" spans="1:20" ht="32.450000000000003" customHeight="1" x14ac:dyDescent="0.25">
      <c r="A140" s="24"/>
      <c r="B140" s="25" t="s">
        <v>129</v>
      </c>
      <c r="C140" s="46">
        <f t="shared" ref="C140:O140" si="182">C138+C139</f>
        <v>15</v>
      </c>
      <c r="D140" s="47">
        <f t="shared" si="182"/>
        <v>42</v>
      </c>
      <c r="E140" s="48">
        <f>SUM(E138:E139)</f>
        <v>16</v>
      </c>
      <c r="F140" s="47">
        <f t="shared" si="182"/>
        <v>210</v>
      </c>
      <c r="G140" s="29">
        <f t="shared" si="182"/>
        <v>189000</v>
      </c>
      <c r="H140" s="29">
        <f t="shared" si="182"/>
        <v>176400</v>
      </c>
      <c r="I140" s="29">
        <f t="shared" si="182"/>
        <v>159600</v>
      </c>
      <c r="J140" s="29">
        <f t="shared" si="182"/>
        <v>159600</v>
      </c>
      <c r="K140" s="29">
        <f t="shared" si="182"/>
        <v>159600</v>
      </c>
      <c r="L140" s="29">
        <f t="shared" si="182"/>
        <v>844200</v>
      </c>
      <c r="M140" s="29">
        <f t="shared" si="182"/>
        <v>105000</v>
      </c>
      <c r="N140" s="29">
        <f t="shared" si="182"/>
        <v>210000</v>
      </c>
      <c r="O140" s="113">
        <f t="shared" si="182"/>
        <v>1159200</v>
      </c>
      <c r="P140" s="29">
        <f t="shared" ref="P140:S140" si="183">P138+P139</f>
        <v>80000</v>
      </c>
      <c r="Q140" s="29">
        <f t="shared" si="183"/>
        <v>8000</v>
      </c>
      <c r="R140" s="29">
        <f t="shared" si="183"/>
        <v>16000</v>
      </c>
      <c r="S140" s="113">
        <f t="shared" si="183"/>
        <v>104000</v>
      </c>
      <c r="T140" s="118">
        <f>SUM(T138:T139)</f>
        <v>1263200</v>
      </c>
    </row>
    <row r="141" spans="1:20" ht="32.450000000000003" customHeight="1" x14ac:dyDescent="0.25">
      <c r="A141" s="146" t="s">
        <v>130</v>
      </c>
      <c r="B141" s="32"/>
      <c r="C141" s="40"/>
      <c r="D141" s="41"/>
      <c r="E141" s="42"/>
      <c r="F141" s="41"/>
      <c r="G141" s="43"/>
      <c r="H141" s="44"/>
      <c r="I141" s="44"/>
      <c r="J141" s="44"/>
      <c r="K141" s="44"/>
      <c r="L141" s="45"/>
      <c r="M141" s="45"/>
      <c r="N141" s="45"/>
      <c r="O141" s="45"/>
      <c r="P141" s="45"/>
      <c r="Q141" s="45"/>
      <c r="R141" s="45"/>
      <c r="S141" s="45"/>
      <c r="T141" s="45"/>
    </row>
    <row r="142" spans="1:20" ht="32.450000000000003" customHeight="1" x14ac:dyDescent="0.25">
      <c r="A142" s="147"/>
      <c r="B142" s="39" t="s">
        <v>131</v>
      </c>
      <c r="C142" s="36">
        <v>47</v>
      </c>
      <c r="D142" s="52">
        <v>249</v>
      </c>
      <c r="E142" s="37">
        <v>72</v>
      </c>
      <c r="F142" s="18">
        <f t="shared" ref="F142:F144" si="184">D142*5</f>
        <v>1245</v>
      </c>
      <c r="G142" s="19">
        <f>D142*4500</f>
        <v>1120500</v>
      </c>
      <c r="H142" s="20">
        <f>D142*4200</f>
        <v>1045800</v>
      </c>
      <c r="I142" s="20">
        <f>D142*3800</f>
        <v>946200</v>
      </c>
      <c r="J142" s="20">
        <f>D142*3800</f>
        <v>946200</v>
      </c>
      <c r="K142" s="20">
        <f>D142*3800</f>
        <v>946200</v>
      </c>
      <c r="L142" s="114">
        <f>SUM(G142:K142)</f>
        <v>5004900</v>
      </c>
      <c r="M142" s="114">
        <f>F142*500</f>
        <v>622500</v>
      </c>
      <c r="N142" s="114">
        <f t="shared" ref="N142:N144" si="185">F142*1000</f>
        <v>1245000</v>
      </c>
      <c r="O142" s="21">
        <f>L142+M142+N142</f>
        <v>6872400</v>
      </c>
      <c r="P142" s="116">
        <f>E142*5000</f>
        <v>360000</v>
      </c>
      <c r="Q142" s="116">
        <f>E142*500</f>
        <v>36000</v>
      </c>
      <c r="R142" s="116">
        <f t="shared" ref="R142:R144" si="186">E142*1000</f>
        <v>72000</v>
      </c>
      <c r="S142" s="22">
        <f>P142+Q142+R142</f>
        <v>468000</v>
      </c>
      <c r="T142" s="23">
        <f t="shared" ref="T142:T144" si="187">O142+S142</f>
        <v>7340400</v>
      </c>
    </row>
    <row r="143" spans="1:20" ht="32.450000000000003" customHeight="1" x14ac:dyDescent="0.25">
      <c r="A143" s="147"/>
      <c r="B143" s="39" t="s">
        <v>132</v>
      </c>
      <c r="C143" s="36">
        <v>6</v>
      </c>
      <c r="D143" s="52">
        <v>34</v>
      </c>
      <c r="E143" s="37">
        <v>10</v>
      </c>
      <c r="F143" s="18">
        <f t="shared" si="184"/>
        <v>170</v>
      </c>
      <c r="G143" s="19">
        <f>D143*4500</f>
        <v>153000</v>
      </c>
      <c r="H143" s="20">
        <f>D143*4200</f>
        <v>142800</v>
      </c>
      <c r="I143" s="20">
        <f>D143*3800</f>
        <v>129200</v>
      </c>
      <c r="J143" s="20">
        <f>D143*3800</f>
        <v>129200</v>
      </c>
      <c r="K143" s="20">
        <f>D143*3800</f>
        <v>129200</v>
      </c>
      <c r="L143" s="114">
        <f>SUM(G143:K143)</f>
        <v>683400</v>
      </c>
      <c r="M143" s="114">
        <f>F143*500</f>
        <v>85000</v>
      </c>
      <c r="N143" s="114">
        <f t="shared" si="185"/>
        <v>170000</v>
      </c>
      <c r="O143" s="21">
        <f>L143+M143+N143</f>
        <v>938400</v>
      </c>
      <c r="P143" s="116">
        <f>E143*5000</f>
        <v>50000</v>
      </c>
      <c r="Q143" s="116">
        <f>E143*500</f>
        <v>5000</v>
      </c>
      <c r="R143" s="116">
        <f t="shared" si="186"/>
        <v>10000</v>
      </c>
      <c r="S143" s="22">
        <f>P143+Q143+R143</f>
        <v>65000</v>
      </c>
      <c r="T143" s="23">
        <f t="shared" si="187"/>
        <v>1003400</v>
      </c>
    </row>
    <row r="144" spans="1:20" ht="32.450000000000003" customHeight="1" x14ac:dyDescent="0.25">
      <c r="A144" s="150"/>
      <c r="B144" s="39" t="s">
        <v>133</v>
      </c>
      <c r="C144" s="36">
        <v>10</v>
      </c>
      <c r="D144" s="52">
        <v>26</v>
      </c>
      <c r="E144" s="37">
        <v>11</v>
      </c>
      <c r="F144" s="18">
        <f t="shared" si="184"/>
        <v>130</v>
      </c>
      <c r="G144" s="19">
        <f>D144*4500</f>
        <v>117000</v>
      </c>
      <c r="H144" s="20">
        <f>D144*4200</f>
        <v>109200</v>
      </c>
      <c r="I144" s="20">
        <f>D144*3800</f>
        <v>98800</v>
      </c>
      <c r="J144" s="20">
        <f>D144*3800</f>
        <v>98800</v>
      </c>
      <c r="K144" s="20">
        <f>D144*3800</f>
        <v>98800</v>
      </c>
      <c r="L144" s="114">
        <f>SUM(G144:K144)</f>
        <v>522600</v>
      </c>
      <c r="M144" s="114">
        <f>F144*500</f>
        <v>65000</v>
      </c>
      <c r="N144" s="114">
        <f t="shared" si="185"/>
        <v>130000</v>
      </c>
      <c r="O144" s="21">
        <f>L144+M144+N144</f>
        <v>717600</v>
      </c>
      <c r="P144" s="116">
        <f>E144*5000</f>
        <v>55000</v>
      </c>
      <c r="Q144" s="116">
        <f>E144*500</f>
        <v>5500</v>
      </c>
      <c r="R144" s="116">
        <f t="shared" si="186"/>
        <v>11000</v>
      </c>
      <c r="S144" s="22">
        <f>P144+Q144+R144</f>
        <v>71500</v>
      </c>
      <c r="T144" s="23">
        <f t="shared" si="187"/>
        <v>789100</v>
      </c>
    </row>
    <row r="145" spans="1:20" ht="32.450000000000003" customHeight="1" x14ac:dyDescent="0.25">
      <c r="A145" s="24"/>
      <c r="B145" s="25" t="s">
        <v>134</v>
      </c>
      <c r="C145" s="46">
        <f t="shared" ref="C145:O145" si="188">C142+C143+C144</f>
        <v>63</v>
      </c>
      <c r="D145" s="47">
        <f t="shared" si="188"/>
        <v>309</v>
      </c>
      <c r="E145" s="48">
        <f>SUM(E142:E144)</f>
        <v>93</v>
      </c>
      <c r="F145" s="47">
        <f t="shared" si="188"/>
        <v>1545</v>
      </c>
      <c r="G145" s="29">
        <f t="shared" si="188"/>
        <v>1390500</v>
      </c>
      <c r="H145" s="29">
        <f t="shared" si="188"/>
        <v>1297800</v>
      </c>
      <c r="I145" s="29">
        <f t="shared" si="188"/>
        <v>1174200</v>
      </c>
      <c r="J145" s="29">
        <f t="shared" si="188"/>
        <v>1174200</v>
      </c>
      <c r="K145" s="29">
        <f t="shared" si="188"/>
        <v>1174200</v>
      </c>
      <c r="L145" s="29">
        <f t="shared" si="188"/>
        <v>6210900</v>
      </c>
      <c r="M145" s="29">
        <f t="shared" si="188"/>
        <v>772500</v>
      </c>
      <c r="N145" s="29">
        <f t="shared" si="188"/>
        <v>1545000</v>
      </c>
      <c r="O145" s="113">
        <f t="shared" si="188"/>
        <v>8528400</v>
      </c>
      <c r="P145" s="29">
        <f t="shared" ref="P145:S145" si="189">P142+P143+P144</f>
        <v>465000</v>
      </c>
      <c r="Q145" s="29">
        <f t="shared" si="189"/>
        <v>46500</v>
      </c>
      <c r="R145" s="29">
        <f t="shared" si="189"/>
        <v>93000</v>
      </c>
      <c r="S145" s="113">
        <f t="shared" si="189"/>
        <v>604500</v>
      </c>
      <c r="T145" s="118">
        <f>SUM(T142:T144)</f>
        <v>9132900</v>
      </c>
    </row>
    <row r="146" spans="1:20" ht="32.450000000000003" customHeight="1" x14ac:dyDescent="0.25">
      <c r="A146" s="146" t="s">
        <v>135</v>
      </c>
      <c r="B146" s="32"/>
      <c r="C146" s="40"/>
      <c r="D146" s="41"/>
      <c r="E146" s="42"/>
      <c r="F146" s="41"/>
      <c r="G146" s="43"/>
      <c r="H146" s="44"/>
      <c r="I146" s="44"/>
      <c r="J146" s="44"/>
      <c r="K146" s="44"/>
      <c r="L146" s="45"/>
      <c r="M146" s="45"/>
      <c r="N146" s="45"/>
      <c r="O146" s="45"/>
      <c r="P146" s="45"/>
      <c r="Q146" s="45"/>
      <c r="R146" s="45"/>
      <c r="S146" s="45"/>
      <c r="T146" s="45"/>
    </row>
    <row r="147" spans="1:20" ht="32.450000000000003" customHeight="1" x14ac:dyDescent="0.25">
      <c r="A147" s="147"/>
      <c r="B147" s="39" t="s">
        <v>136</v>
      </c>
      <c r="C147" s="36">
        <v>58</v>
      </c>
      <c r="D147" s="52">
        <v>262</v>
      </c>
      <c r="E147" s="37">
        <v>84</v>
      </c>
      <c r="F147" s="18">
        <f t="shared" ref="F147:F155" si="190">D147*5</f>
        <v>1310</v>
      </c>
      <c r="G147" s="19">
        <f t="shared" ref="G147:G155" si="191">D147*4500</f>
        <v>1179000</v>
      </c>
      <c r="H147" s="20">
        <f t="shared" ref="H147:H155" si="192">D147*4200</f>
        <v>1100400</v>
      </c>
      <c r="I147" s="20">
        <f t="shared" ref="I147:I155" si="193">D147*3800</f>
        <v>995600</v>
      </c>
      <c r="J147" s="20">
        <f t="shared" ref="J147:J155" si="194">D147*3800</f>
        <v>995600</v>
      </c>
      <c r="K147" s="20">
        <f t="shared" ref="K147:K155" si="195">D147*3800</f>
        <v>995600</v>
      </c>
      <c r="L147" s="114">
        <f t="shared" ref="L147:L155" si="196">SUM(G147:K147)</f>
        <v>5266200</v>
      </c>
      <c r="M147" s="114">
        <f t="shared" ref="M147:M155" si="197">F147*500</f>
        <v>655000</v>
      </c>
      <c r="N147" s="114">
        <f t="shared" ref="N147:N155" si="198">F147*1000</f>
        <v>1310000</v>
      </c>
      <c r="O147" s="21">
        <f t="shared" ref="O147:O155" si="199">L147+M147+N147</f>
        <v>7231200</v>
      </c>
      <c r="P147" s="116">
        <f t="shared" ref="P147:P155" si="200">E147*5000</f>
        <v>420000</v>
      </c>
      <c r="Q147" s="116">
        <f t="shared" ref="Q147:Q155" si="201">E147*500</f>
        <v>42000</v>
      </c>
      <c r="R147" s="116">
        <f t="shared" ref="R147:R155" si="202">E147*1000</f>
        <v>84000</v>
      </c>
      <c r="S147" s="22">
        <f t="shared" ref="S147:S155" si="203">P147+Q147+R147</f>
        <v>546000</v>
      </c>
      <c r="T147" s="23">
        <f t="shared" ref="T147:T155" si="204">O147+S147</f>
        <v>7777200</v>
      </c>
    </row>
    <row r="148" spans="1:20" ht="32.450000000000003" customHeight="1" x14ac:dyDescent="0.25">
      <c r="A148" s="147"/>
      <c r="B148" s="39" t="s">
        <v>137</v>
      </c>
      <c r="C148" s="36">
        <v>23</v>
      </c>
      <c r="D148" s="52">
        <v>44</v>
      </c>
      <c r="E148" s="37">
        <v>24</v>
      </c>
      <c r="F148" s="18">
        <f t="shared" si="190"/>
        <v>220</v>
      </c>
      <c r="G148" s="19">
        <f t="shared" si="191"/>
        <v>198000</v>
      </c>
      <c r="H148" s="20">
        <f t="shared" si="192"/>
        <v>184800</v>
      </c>
      <c r="I148" s="20">
        <f t="shared" si="193"/>
        <v>167200</v>
      </c>
      <c r="J148" s="20">
        <f t="shared" si="194"/>
        <v>167200</v>
      </c>
      <c r="K148" s="20">
        <f t="shared" si="195"/>
        <v>167200</v>
      </c>
      <c r="L148" s="114">
        <f t="shared" si="196"/>
        <v>884400</v>
      </c>
      <c r="M148" s="114">
        <f t="shared" si="197"/>
        <v>110000</v>
      </c>
      <c r="N148" s="114">
        <f t="shared" si="198"/>
        <v>220000</v>
      </c>
      <c r="O148" s="21">
        <f t="shared" si="199"/>
        <v>1214400</v>
      </c>
      <c r="P148" s="116">
        <f t="shared" si="200"/>
        <v>120000</v>
      </c>
      <c r="Q148" s="116">
        <f t="shared" si="201"/>
        <v>12000</v>
      </c>
      <c r="R148" s="116">
        <f t="shared" si="202"/>
        <v>24000</v>
      </c>
      <c r="S148" s="22">
        <f t="shared" si="203"/>
        <v>156000</v>
      </c>
      <c r="T148" s="23">
        <f t="shared" si="204"/>
        <v>1370400</v>
      </c>
    </row>
    <row r="149" spans="1:20" ht="32.450000000000003" customHeight="1" x14ac:dyDescent="0.25">
      <c r="A149" s="147"/>
      <c r="B149" s="39" t="s">
        <v>138</v>
      </c>
      <c r="C149" s="36">
        <v>35</v>
      </c>
      <c r="D149" s="52">
        <v>54</v>
      </c>
      <c r="E149" s="37">
        <v>35</v>
      </c>
      <c r="F149" s="18">
        <f t="shared" si="190"/>
        <v>270</v>
      </c>
      <c r="G149" s="19">
        <f t="shared" si="191"/>
        <v>243000</v>
      </c>
      <c r="H149" s="20">
        <f t="shared" si="192"/>
        <v>226800</v>
      </c>
      <c r="I149" s="20">
        <f t="shared" si="193"/>
        <v>205200</v>
      </c>
      <c r="J149" s="20">
        <f t="shared" si="194"/>
        <v>205200</v>
      </c>
      <c r="K149" s="20">
        <f t="shared" si="195"/>
        <v>205200</v>
      </c>
      <c r="L149" s="114">
        <f t="shared" si="196"/>
        <v>1085400</v>
      </c>
      <c r="M149" s="114">
        <f t="shared" si="197"/>
        <v>135000</v>
      </c>
      <c r="N149" s="114">
        <f t="shared" si="198"/>
        <v>270000</v>
      </c>
      <c r="O149" s="21">
        <f t="shared" si="199"/>
        <v>1490400</v>
      </c>
      <c r="P149" s="116">
        <f t="shared" si="200"/>
        <v>175000</v>
      </c>
      <c r="Q149" s="116">
        <f t="shared" si="201"/>
        <v>17500</v>
      </c>
      <c r="R149" s="116">
        <f t="shared" si="202"/>
        <v>35000</v>
      </c>
      <c r="S149" s="22">
        <f t="shared" si="203"/>
        <v>227500</v>
      </c>
      <c r="T149" s="23">
        <f t="shared" si="204"/>
        <v>1717900</v>
      </c>
    </row>
    <row r="150" spans="1:20" ht="32.450000000000003" customHeight="1" x14ac:dyDescent="0.25">
      <c r="A150" s="147"/>
      <c r="B150" s="39" t="s">
        <v>139</v>
      </c>
      <c r="C150" s="36">
        <v>24</v>
      </c>
      <c r="D150" s="52">
        <v>41</v>
      </c>
      <c r="E150" s="37">
        <v>24</v>
      </c>
      <c r="F150" s="18">
        <f t="shared" si="190"/>
        <v>205</v>
      </c>
      <c r="G150" s="19">
        <f t="shared" si="191"/>
        <v>184500</v>
      </c>
      <c r="H150" s="20">
        <f t="shared" si="192"/>
        <v>172200</v>
      </c>
      <c r="I150" s="20">
        <f t="shared" si="193"/>
        <v>155800</v>
      </c>
      <c r="J150" s="20">
        <f t="shared" si="194"/>
        <v>155800</v>
      </c>
      <c r="K150" s="20">
        <f t="shared" si="195"/>
        <v>155800</v>
      </c>
      <c r="L150" s="114">
        <f t="shared" si="196"/>
        <v>824100</v>
      </c>
      <c r="M150" s="114">
        <f t="shared" si="197"/>
        <v>102500</v>
      </c>
      <c r="N150" s="114">
        <f t="shared" si="198"/>
        <v>205000</v>
      </c>
      <c r="O150" s="21">
        <f t="shared" si="199"/>
        <v>1131600</v>
      </c>
      <c r="P150" s="116">
        <f t="shared" si="200"/>
        <v>120000</v>
      </c>
      <c r="Q150" s="116">
        <f t="shared" si="201"/>
        <v>12000</v>
      </c>
      <c r="R150" s="116">
        <f t="shared" si="202"/>
        <v>24000</v>
      </c>
      <c r="S150" s="22">
        <f t="shared" si="203"/>
        <v>156000</v>
      </c>
      <c r="T150" s="23">
        <f t="shared" si="204"/>
        <v>1287600</v>
      </c>
    </row>
    <row r="151" spans="1:20" ht="32.450000000000003" customHeight="1" x14ac:dyDescent="0.25">
      <c r="A151" s="147"/>
      <c r="B151" s="39" t="s">
        <v>140</v>
      </c>
      <c r="C151" s="36">
        <v>23</v>
      </c>
      <c r="D151" s="52">
        <v>82</v>
      </c>
      <c r="E151" s="37">
        <v>26</v>
      </c>
      <c r="F151" s="18">
        <f t="shared" si="190"/>
        <v>410</v>
      </c>
      <c r="G151" s="19">
        <f t="shared" si="191"/>
        <v>369000</v>
      </c>
      <c r="H151" s="20">
        <f t="shared" si="192"/>
        <v>344400</v>
      </c>
      <c r="I151" s="20">
        <f t="shared" si="193"/>
        <v>311600</v>
      </c>
      <c r="J151" s="20">
        <f t="shared" si="194"/>
        <v>311600</v>
      </c>
      <c r="K151" s="20">
        <f t="shared" si="195"/>
        <v>311600</v>
      </c>
      <c r="L151" s="114">
        <f t="shared" si="196"/>
        <v>1648200</v>
      </c>
      <c r="M151" s="114">
        <f t="shared" si="197"/>
        <v>205000</v>
      </c>
      <c r="N151" s="114">
        <f t="shared" si="198"/>
        <v>410000</v>
      </c>
      <c r="O151" s="21">
        <f t="shared" si="199"/>
        <v>2263200</v>
      </c>
      <c r="P151" s="116">
        <f t="shared" si="200"/>
        <v>130000</v>
      </c>
      <c r="Q151" s="116">
        <f t="shared" si="201"/>
        <v>13000</v>
      </c>
      <c r="R151" s="116">
        <f t="shared" si="202"/>
        <v>26000</v>
      </c>
      <c r="S151" s="22">
        <f t="shared" si="203"/>
        <v>169000</v>
      </c>
      <c r="T151" s="23">
        <f t="shared" si="204"/>
        <v>2432200</v>
      </c>
    </row>
    <row r="152" spans="1:20" ht="32.450000000000003" customHeight="1" x14ac:dyDescent="0.25">
      <c r="A152" s="147"/>
      <c r="B152" s="39" t="s">
        <v>141</v>
      </c>
      <c r="C152" s="36">
        <v>19</v>
      </c>
      <c r="D152" s="52">
        <v>31</v>
      </c>
      <c r="E152" s="37">
        <v>20</v>
      </c>
      <c r="F152" s="18">
        <f t="shared" si="190"/>
        <v>155</v>
      </c>
      <c r="G152" s="19">
        <f t="shared" si="191"/>
        <v>139500</v>
      </c>
      <c r="H152" s="20">
        <f t="shared" si="192"/>
        <v>130200</v>
      </c>
      <c r="I152" s="20">
        <f t="shared" si="193"/>
        <v>117800</v>
      </c>
      <c r="J152" s="20">
        <f t="shared" si="194"/>
        <v>117800</v>
      </c>
      <c r="K152" s="20">
        <f t="shared" si="195"/>
        <v>117800</v>
      </c>
      <c r="L152" s="114">
        <f t="shared" si="196"/>
        <v>623100</v>
      </c>
      <c r="M152" s="114">
        <f t="shared" si="197"/>
        <v>77500</v>
      </c>
      <c r="N152" s="114">
        <f t="shared" si="198"/>
        <v>155000</v>
      </c>
      <c r="O152" s="21">
        <f t="shared" si="199"/>
        <v>855600</v>
      </c>
      <c r="P152" s="116">
        <f t="shared" si="200"/>
        <v>100000</v>
      </c>
      <c r="Q152" s="116">
        <f t="shared" si="201"/>
        <v>10000</v>
      </c>
      <c r="R152" s="116">
        <f t="shared" si="202"/>
        <v>20000</v>
      </c>
      <c r="S152" s="22">
        <f t="shared" si="203"/>
        <v>130000</v>
      </c>
      <c r="T152" s="23">
        <f t="shared" si="204"/>
        <v>985600</v>
      </c>
    </row>
    <row r="153" spans="1:20" ht="32.450000000000003" customHeight="1" x14ac:dyDescent="0.25">
      <c r="A153" s="147"/>
      <c r="B153" s="39" t="s">
        <v>142</v>
      </c>
      <c r="C153" s="36">
        <v>8</v>
      </c>
      <c r="D153" s="52">
        <v>16</v>
      </c>
      <c r="E153" s="37">
        <v>8</v>
      </c>
      <c r="F153" s="18">
        <f t="shared" si="190"/>
        <v>80</v>
      </c>
      <c r="G153" s="19">
        <f t="shared" si="191"/>
        <v>72000</v>
      </c>
      <c r="H153" s="20">
        <f t="shared" si="192"/>
        <v>67200</v>
      </c>
      <c r="I153" s="20">
        <f t="shared" si="193"/>
        <v>60800</v>
      </c>
      <c r="J153" s="20">
        <f t="shared" si="194"/>
        <v>60800</v>
      </c>
      <c r="K153" s="20">
        <f t="shared" si="195"/>
        <v>60800</v>
      </c>
      <c r="L153" s="114">
        <f t="shared" si="196"/>
        <v>321600</v>
      </c>
      <c r="M153" s="114">
        <f t="shared" si="197"/>
        <v>40000</v>
      </c>
      <c r="N153" s="114">
        <f t="shared" si="198"/>
        <v>80000</v>
      </c>
      <c r="O153" s="21">
        <f t="shared" si="199"/>
        <v>441600</v>
      </c>
      <c r="P153" s="116">
        <f t="shared" si="200"/>
        <v>40000</v>
      </c>
      <c r="Q153" s="116">
        <f t="shared" si="201"/>
        <v>4000</v>
      </c>
      <c r="R153" s="116">
        <f t="shared" si="202"/>
        <v>8000</v>
      </c>
      <c r="S153" s="22">
        <f t="shared" si="203"/>
        <v>52000</v>
      </c>
      <c r="T153" s="23">
        <f t="shared" si="204"/>
        <v>493600</v>
      </c>
    </row>
    <row r="154" spans="1:20" ht="32.450000000000003" customHeight="1" x14ac:dyDescent="0.25">
      <c r="A154" s="147"/>
      <c r="B154" s="39" t="s">
        <v>143</v>
      </c>
      <c r="C154" s="36">
        <v>17</v>
      </c>
      <c r="D154" s="52">
        <v>35</v>
      </c>
      <c r="E154" s="37">
        <v>18</v>
      </c>
      <c r="F154" s="18">
        <f t="shared" si="190"/>
        <v>175</v>
      </c>
      <c r="G154" s="19">
        <f t="shared" si="191"/>
        <v>157500</v>
      </c>
      <c r="H154" s="20">
        <f t="shared" si="192"/>
        <v>147000</v>
      </c>
      <c r="I154" s="20">
        <f t="shared" si="193"/>
        <v>133000</v>
      </c>
      <c r="J154" s="20">
        <f t="shared" si="194"/>
        <v>133000</v>
      </c>
      <c r="K154" s="20">
        <f t="shared" si="195"/>
        <v>133000</v>
      </c>
      <c r="L154" s="114">
        <f t="shared" si="196"/>
        <v>703500</v>
      </c>
      <c r="M154" s="114">
        <f t="shared" si="197"/>
        <v>87500</v>
      </c>
      <c r="N154" s="114">
        <f t="shared" si="198"/>
        <v>175000</v>
      </c>
      <c r="O154" s="21">
        <f t="shared" si="199"/>
        <v>966000</v>
      </c>
      <c r="P154" s="116">
        <f t="shared" si="200"/>
        <v>90000</v>
      </c>
      <c r="Q154" s="116">
        <f t="shared" si="201"/>
        <v>9000</v>
      </c>
      <c r="R154" s="116">
        <f t="shared" si="202"/>
        <v>18000</v>
      </c>
      <c r="S154" s="22">
        <f t="shared" si="203"/>
        <v>117000</v>
      </c>
      <c r="T154" s="23">
        <f t="shared" si="204"/>
        <v>1083000</v>
      </c>
    </row>
    <row r="155" spans="1:20" ht="32.450000000000003" customHeight="1" x14ac:dyDescent="0.25">
      <c r="A155" s="150"/>
      <c r="B155" s="39" t="s">
        <v>144</v>
      </c>
      <c r="C155" s="36">
        <v>6</v>
      </c>
      <c r="D155" s="52">
        <v>28</v>
      </c>
      <c r="E155" s="37">
        <v>8</v>
      </c>
      <c r="F155" s="18">
        <f t="shared" si="190"/>
        <v>140</v>
      </c>
      <c r="G155" s="19">
        <f t="shared" si="191"/>
        <v>126000</v>
      </c>
      <c r="H155" s="20">
        <f t="shared" si="192"/>
        <v>117600</v>
      </c>
      <c r="I155" s="20">
        <f t="shared" si="193"/>
        <v>106400</v>
      </c>
      <c r="J155" s="20">
        <f t="shared" si="194"/>
        <v>106400</v>
      </c>
      <c r="K155" s="20">
        <f t="shared" si="195"/>
        <v>106400</v>
      </c>
      <c r="L155" s="114">
        <f t="shared" si="196"/>
        <v>562800</v>
      </c>
      <c r="M155" s="114">
        <f t="shared" si="197"/>
        <v>70000</v>
      </c>
      <c r="N155" s="114">
        <f t="shared" si="198"/>
        <v>140000</v>
      </c>
      <c r="O155" s="21">
        <f t="shared" si="199"/>
        <v>772800</v>
      </c>
      <c r="P155" s="116">
        <f t="shared" si="200"/>
        <v>40000</v>
      </c>
      <c r="Q155" s="116">
        <f t="shared" si="201"/>
        <v>4000</v>
      </c>
      <c r="R155" s="116">
        <f t="shared" si="202"/>
        <v>8000</v>
      </c>
      <c r="S155" s="22">
        <f t="shared" si="203"/>
        <v>52000</v>
      </c>
      <c r="T155" s="23">
        <f t="shared" si="204"/>
        <v>824800</v>
      </c>
    </row>
    <row r="156" spans="1:20" ht="32.450000000000003" customHeight="1" x14ac:dyDescent="0.25">
      <c r="A156" s="24"/>
      <c r="B156" s="25" t="s">
        <v>145</v>
      </c>
      <c r="C156" s="46">
        <f t="shared" ref="C156:O156" si="205">C147+C148+C149+C150+C151+C152+C153+C154+C155</f>
        <v>213</v>
      </c>
      <c r="D156" s="47">
        <f t="shared" si="205"/>
        <v>593</v>
      </c>
      <c r="E156" s="48">
        <f>SUM(E147:E155)</f>
        <v>247</v>
      </c>
      <c r="F156" s="47">
        <f t="shared" si="205"/>
        <v>2965</v>
      </c>
      <c r="G156" s="29">
        <f t="shared" si="205"/>
        <v>2668500</v>
      </c>
      <c r="H156" s="29">
        <f t="shared" si="205"/>
        <v>2490600</v>
      </c>
      <c r="I156" s="29">
        <f t="shared" si="205"/>
        <v>2253400</v>
      </c>
      <c r="J156" s="29">
        <f t="shared" si="205"/>
        <v>2253400</v>
      </c>
      <c r="K156" s="29">
        <f t="shared" si="205"/>
        <v>2253400</v>
      </c>
      <c r="L156" s="29">
        <f t="shared" si="205"/>
        <v>11919300</v>
      </c>
      <c r="M156" s="29">
        <f t="shared" si="205"/>
        <v>1482500</v>
      </c>
      <c r="N156" s="29">
        <f t="shared" si="205"/>
        <v>2965000</v>
      </c>
      <c r="O156" s="113">
        <f t="shared" si="205"/>
        <v>16366800</v>
      </c>
      <c r="P156" s="29">
        <f t="shared" ref="P156:S156" si="206">P147+P148+P149+P150+P151+P152+P153+P154+P155</f>
        <v>1235000</v>
      </c>
      <c r="Q156" s="29">
        <f t="shared" si="206"/>
        <v>123500</v>
      </c>
      <c r="R156" s="29">
        <f t="shared" si="206"/>
        <v>247000</v>
      </c>
      <c r="S156" s="113">
        <f t="shared" si="206"/>
        <v>1605500</v>
      </c>
      <c r="T156" s="118">
        <f>SUM(T147:T155)</f>
        <v>17972300</v>
      </c>
    </row>
    <row r="157" spans="1:20" ht="32.450000000000003" customHeight="1" x14ac:dyDescent="0.25">
      <c r="A157" s="146" t="s">
        <v>146</v>
      </c>
      <c r="B157" s="32"/>
      <c r="C157" s="40"/>
      <c r="D157" s="41"/>
      <c r="E157" s="42"/>
      <c r="F157" s="41"/>
      <c r="G157" s="43"/>
      <c r="H157" s="44"/>
      <c r="I157" s="44"/>
      <c r="J157" s="44"/>
      <c r="K157" s="44"/>
      <c r="L157" s="45"/>
      <c r="M157" s="45"/>
      <c r="N157" s="45"/>
      <c r="O157" s="45"/>
      <c r="P157" s="45"/>
      <c r="Q157" s="45"/>
      <c r="R157" s="45"/>
      <c r="S157" s="45"/>
      <c r="T157" s="45"/>
    </row>
    <row r="158" spans="1:20" ht="32.450000000000003" customHeight="1" x14ac:dyDescent="0.25">
      <c r="A158" s="147"/>
      <c r="B158" s="39" t="s">
        <v>147</v>
      </c>
      <c r="C158" s="36">
        <v>26</v>
      </c>
      <c r="D158" s="52">
        <v>90</v>
      </c>
      <c r="E158" s="37">
        <v>32</v>
      </c>
      <c r="F158" s="18">
        <f t="shared" ref="F158:F160" si="207">D158*5</f>
        <v>450</v>
      </c>
      <c r="G158" s="19">
        <f>D158*4500</f>
        <v>405000</v>
      </c>
      <c r="H158" s="20">
        <f>D158*4200</f>
        <v>378000</v>
      </c>
      <c r="I158" s="20">
        <f>D158*3800</f>
        <v>342000</v>
      </c>
      <c r="J158" s="20">
        <f>D158*3800</f>
        <v>342000</v>
      </c>
      <c r="K158" s="20">
        <f>D158*3800</f>
        <v>342000</v>
      </c>
      <c r="L158" s="114">
        <f>SUM(G158:K158)</f>
        <v>1809000</v>
      </c>
      <c r="M158" s="114">
        <f>F158*500</f>
        <v>225000</v>
      </c>
      <c r="N158" s="114">
        <f t="shared" ref="N158:N160" si="208">F158*1000</f>
        <v>450000</v>
      </c>
      <c r="O158" s="21">
        <f>L158+M158+N158</f>
        <v>2484000</v>
      </c>
      <c r="P158" s="116">
        <f>E158*5000</f>
        <v>160000</v>
      </c>
      <c r="Q158" s="116">
        <f>E158*500</f>
        <v>16000</v>
      </c>
      <c r="R158" s="116">
        <f t="shared" ref="R158:R160" si="209">E158*1000</f>
        <v>32000</v>
      </c>
      <c r="S158" s="22">
        <f>P158+Q158+R158</f>
        <v>208000</v>
      </c>
      <c r="T158" s="23">
        <f t="shared" ref="T158:T160" si="210">O158+S158</f>
        <v>2692000</v>
      </c>
    </row>
    <row r="159" spans="1:20" ht="32.450000000000003" customHeight="1" x14ac:dyDescent="0.25">
      <c r="A159" s="147"/>
      <c r="B159" s="39" t="s">
        <v>148</v>
      </c>
      <c r="C159" s="36">
        <v>24</v>
      </c>
      <c r="D159" s="52">
        <v>46</v>
      </c>
      <c r="E159" s="37">
        <v>26</v>
      </c>
      <c r="F159" s="18">
        <f t="shared" si="207"/>
        <v>230</v>
      </c>
      <c r="G159" s="19">
        <f>D159*4500</f>
        <v>207000</v>
      </c>
      <c r="H159" s="20">
        <f>D159*4200</f>
        <v>193200</v>
      </c>
      <c r="I159" s="20">
        <f>D159*3800</f>
        <v>174800</v>
      </c>
      <c r="J159" s="20">
        <f>D159*3800</f>
        <v>174800</v>
      </c>
      <c r="K159" s="20">
        <f>D159*3800</f>
        <v>174800</v>
      </c>
      <c r="L159" s="114">
        <f>SUM(G159:K159)</f>
        <v>924600</v>
      </c>
      <c r="M159" s="114">
        <f>F159*500</f>
        <v>115000</v>
      </c>
      <c r="N159" s="114">
        <f t="shared" si="208"/>
        <v>230000</v>
      </c>
      <c r="O159" s="21">
        <f>L159+M159+N159</f>
        <v>1269600</v>
      </c>
      <c r="P159" s="116">
        <f>E159*5000</f>
        <v>130000</v>
      </c>
      <c r="Q159" s="116">
        <f>E159*500</f>
        <v>13000</v>
      </c>
      <c r="R159" s="116">
        <f t="shared" si="209"/>
        <v>26000</v>
      </c>
      <c r="S159" s="22">
        <f>P159+Q159+R159</f>
        <v>169000</v>
      </c>
      <c r="T159" s="23">
        <f t="shared" si="210"/>
        <v>1438600</v>
      </c>
    </row>
    <row r="160" spans="1:20" ht="32.450000000000003" customHeight="1" x14ac:dyDescent="0.25">
      <c r="A160" s="150"/>
      <c r="B160" s="39" t="s">
        <v>149</v>
      </c>
      <c r="C160" s="36">
        <v>5</v>
      </c>
      <c r="D160" s="52">
        <v>24</v>
      </c>
      <c r="E160" s="37">
        <v>7</v>
      </c>
      <c r="F160" s="18">
        <f t="shared" si="207"/>
        <v>120</v>
      </c>
      <c r="G160" s="19">
        <f>D160*4500</f>
        <v>108000</v>
      </c>
      <c r="H160" s="20">
        <f>D160*4200</f>
        <v>100800</v>
      </c>
      <c r="I160" s="20">
        <f>D160*3800</f>
        <v>91200</v>
      </c>
      <c r="J160" s="20">
        <f>D160*3800</f>
        <v>91200</v>
      </c>
      <c r="K160" s="20">
        <f>D160*3800</f>
        <v>91200</v>
      </c>
      <c r="L160" s="114">
        <f>SUM(G160:K160)</f>
        <v>482400</v>
      </c>
      <c r="M160" s="114">
        <f>F160*500</f>
        <v>60000</v>
      </c>
      <c r="N160" s="114">
        <f t="shared" si="208"/>
        <v>120000</v>
      </c>
      <c r="O160" s="21">
        <f>L160+M160+N160</f>
        <v>662400</v>
      </c>
      <c r="P160" s="116">
        <f>E160*5000</f>
        <v>35000</v>
      </c>
      <c r="Q160" s="116">
        <f>E160*500</f>
        <v>3500</v>
      </c>
      <c r="R160" s="116">
        <f t="shared" si="209"/>
        <v>7000</v>
      </c>
      <c r="S160" s="22">
        <f>P160+Q160+R160</f>
        <v>45500</v>
      </c>
      <c r="T160" s="23">
        <f t="shared" si="210"/>
        <v>707900</v>
      </c>
    </row>
    <row r="161" spans="1:20" ht="32.450000000000003" customHeight="1" x14ac:dyDescent="0.25">
      <c r="A161" s="24"/>
      <c r="B161" s="25" t="s">
        <v>150</v>
      </c>
      <c r="C161" s="46">
        <f t="shared" ref="C161:O161" si="211">C158+C159+C160</f>
        <v>55</v>
      </c>
      <c r="D161" s="47">
        <f t="shared" si="211"/>
        <v>160</v>
      </c>
      <c r="E161" s="48">
        <f>SUM(E158:E160)</f>
        <v>65</v>
      </c>
      <c r="F161" s="47">
        <f t="shared" si="211"/>
        <v>800</v>
      </c>
      <c r="G161" s="29">
        <f t="shared" si="211"/>
        <v>720000</v>
      </c>
      <c r="H161" s="29">
        <f t="shared" si="211"/>
        <v>672000</v>
      </c>
      <c r="I161" s="29">
        <f t="shared" si="211"/>
        <v>608000</v>
      </c>
      <c r="J161" s="29">
        <f t="shared" si="211"/>
        <v>608000</v>
      </c>
      <c r="K161" s="29">
        <f t="shared" si="211"/>
        <v>608000</v>
      </c>
      <c r="L161" s="29">
        <f t="shared" si="211"/>
        <v>3216000</v>
      </c>
      <c r="M161" s="29">
        <f t="shared" si="211"/>
        <v>400000</v>
      </c>
      <c r="N161" s="29">
        <f t="shared" si="211"/>
        <v>800000</v>
      </c>
      <c r="O161" s="113">
        <f t="shared" si="211"/>
        <v>4416000</v>
      </c>
      <c r="P161" s="29">
        <f t="shared" ref="P161:S161" si="212">P158+P159+P160</f>
        <v>325000</v>
      </c>
      <c r="Q161" s="29">
        <f t="shared" si="212"/>
        <v>32500</v>
      </c>
      <c r="R161" s="29">
        <f t="shared" si="212"/>
        <v>65000</v>
      </c>
      <c r="S161" s="113">
        <f t="shared" si="212"/>
        <v>422500</v>
      </c>
      <c r="T161" s="118">
        <f>SUM(T158:T160)</f>
        <v>4838500</v>
      </c>
    </row>
    <row r="162" spans="1:20" ht="32.450000000000003" customHeight="1" x14ac:dyDescent="0.25">
      <c r="A162" s="146" t="s">
        <v>151</v>
      </c>
      <c r="B162" s="32"/>
      <c r="C162" s="60"/>
      <c r="D162" s="61"/>
      <c r="E162" s="62"/>
      <c r="F162" s="61"/>
      <c r="G162" s="63"/>
      <c r="H162" s="64"/>
      <c r="I162" s="64"/>
      <c r="J162" s="64"/>
      <c r="K162" s="64"/>
      <c r="L162" s="65"/>
      <c r="M162" s="65"/>
      <c r="N162" s="65"/>
      <c r="O162" s="65"/>
      <c r="P162" s="65"/>
      <c r="Q162" s="65"/>
      <c r="R162" s="65"/>
      <c r="S162" s="65"/>
      <c r="T162" s="66"/>
    </row>
    <row r="163" spans="1:20" ht="32.450000000000003" customHeight="1" x14ac:dyDescent="0.25">
      <c r="A163" s="147"/>
      <c r="B163" s="39" t="s">
        <v>152</v>
      </c>
      <c r="C163" s="36">
        <v>73</v>
      </c>
      <c r="D163" s="52">
        <v>379</v>
      </c>
      <c r="E163" s="37">
        <v>112</v>
      </c>
      <c r="F163" s="18">
        <f t="shared" ref="F163:F170" si="213">D163*5</f>
        <v>1895</v>
      </c>
      <c r="G163" s="19">
        <f t="shared" ref="G163:G170" si="214">D163*4500</f>
        <v>1705500</v>
      </c>
      <c r="H163" s="20">
        <f t="shared" ref="H163:H170" si="215">D163*4200</f>
        <v>1591800</v>
      </c>
      <c r="I163" s="20">
        <f t="shared" ref="I163:I170" si="216">D163*3800</f>
        <v>1440200</v>
      </c>
      <c r="J163" s="20">
        <f t="shared" ref="J163:J170" si="217">D163*3800</f>
        <v>1440200</v>
      </c>
      <c r="K163" s="20">
        <f t="shared" ref="K163:K170" si="218">D163*3800</f>
        <v>1440200</v>
      </c>
      <c r="L163" s="114">
        <f t="shared" ref="L163:L170" si="219">SUM(G163:K163)</f>
        <v>7617900</v>
      </c>
      <c r="M163" s="114">
        <f t="shared" ref="M163:M170" si="220">F163*500</f>
        <v>947500</v>
      </c>
      <c r="N163" s="114">
        <f t="shared" ref="N163:N170" si="221">F163*1000</f>
        <v>1895000</v>
      </c>
      <c r="O163" s="21">
        <f t="shared" ref="O163:O170" si="222">L163+M163+N163</f>
        <v>10460400</v>
      </c>
      <c r="P163" s="116">
        <f t="shared" ref="P163:P170" si="223">E163*5000</f>
        <v>560000</v>
      </c>
      <c r="Q163" s="116">
        <f t="shared" ref="Q163:Q170" si="224">E163*500</f>
        <v>56000</v>
      </c>
      <c r="R163" s="116">
        <f t="shared" ref="R163:R170" si="225">E163*1000</f>
        <v>112000</v>
      </c>
      <c r="S163" s="22">
        <f t="shared" ref="S163:S170" si="226">P163+Q163+R163</f>
        <v>728000</v>
      </c>
      <c r="T163" s="23">
        <f t="shared" ref="T163:T170" si="227">O163+S163</f>
        <v>11188400</v>
      </c>
    </row>
    <row r="164" spans="1:20" ht="32.450000000000003" customHeight="1" x14ac:dyDescent="0.25">
      <c r="A164" s="147"/>
      <c r="B164" s="39" t="s">
        <v>153</v>
      </c>
      <c r="C164" s="36">
        <v>42</v>
      </c>
      <c r="D164" s="52">
        <v>123</v>
      </c>
      <c r="E164" s="37">
        <v>47</v>
      </c>
      <c r="F164" s="18">
        <f t="shared" si="213"/>
        <v>615</v>
      </c>
      <c r="G164" s="19">
        <f t="shared" si="214"/>
        <v>553500</v>
      </c>
      <c r="H164" s="20">
        <f t="shared" si="215"/>
        <v>516600</v>
      </c>
      <c r="I164" s="20">
        <f t="shared" si="216"/>
        <v>467400</v>
      </c>
      <c r="J164" s="20">
        <f t="shared" si="217"/>
        <v>467400</v>
      </c>
      <c r="K164" s="20">
        <f t="shared" si="218"/>
        <v>467400</v>
      </c>
      <c r="L164" s="114">
        <f t="shared" si="219"/>
        <v>2472300</v>
      </c>
      <c r="M164" s="114">
        <f t="shared" si="220"/>
        <v>307500</v>
      </c>
      <c r="N164" s="114">
        <f t="shared" si="221"/>
        <v>615000</v>
      </c>
      <c r="O164" s="21">
        <f t="shared" si="222"/>
        <v>3394800</v>
      </c>
      <c r="P164" s="116">
        <f t="shared" si="223"/>
        <v>235000</v>
      </c>
      <c r="Q164" s="116">
        <f t="shared" si="224"/>
        <v>23500</v>
      </c>
      <c r="R164" s="116">
        <f t="shared" si="225"/>
        <v>47000</v>
      </c>
      <c r="S164" s="22">
        <f t="shared" si="226"/>
        <v>305500</v>
      </c>
      <c r="T164" s="23">
        <f t="shared" si="227"/>
        <v>3700300</v>
      </c>
    </row>
    <row r="165" spans="1:20" ht="32.450000000000003" customHeight="1" x14ac:dyDescent="0.25">
      <c r="A165" s="147"/>
      <c r="B165" s="39" t="s">
        <v>154</v>
      </c>
      <c r="C165" s="36">
        <v>26</v>
      </c>
      <c r="D165" s="52">
        <v>71</v>
      </c>
      <c r="E165" s="37">
        <v>28</v>
      </c>
      <c r="F165" s="18">
        <f t="shared" si="213"/>
        <v>355</v>
      </c>
      <c r="G165" s="19">
        <f t="shared" si="214"/>
        <v>319500</v>
      </c>
      <c r="H165" s="20">
        <f t="shared" si="215"/>
        <v>298200</v>
      </c>
      <c r="I165" s="20">
        <f t="shared" si="216"/>
        <v>269800</v>
      </c>
      <c r="J165" s="20">
        <f t="shared" si="217"/>
        <v>269800</v>
      </c>
      <c r="K165" s="20">
        <f t="shared" si="218"/>
        <v>269800</v>
      </c>
      <c r="L165" s="114">
        <f t="shared" si="219"/>
        <v>1427100</v>
      </c>
      <c r="M165" s="114">
        <f t="shared" si="220"/>
        <v>177500</v>
      </c>
      <c r="N165" s="114">
        <f t="shared" si="221"/>
        <v>355000</v>
      </c>
      <c r="O165" s="21">
        <f t="shared" si="222"/>
        <v>1959600</v>
      </c>
      <c r="P165" s="116">
        <f t="shared" si="223"/>
        <v>140000</v>
      </c>
      <c r="Q165" s="116">
        <f t="shared" si="224"/>
        <v>14000</v>
      </c>
      <c r="R165" s="116">
        <f t="shared" si="225"/>
        <v>28000</v>
      </c>
      <c r="S165" s="22">
        <f t="shared" si="226"/>
        <v>182000</v>
      </c>
      <c r="T165" s="23">
        <f t="shared" si="227"/>
        <v>2141600</v>
      </c>
    </row>
    <row r="166" spans="1:20" ht="32.450000000000003" customHeight="1" x14ac:dyDescent="0.25">
      <c r="A166" s="147"/>
      <c r="B166" s="39" t="s">
        <v>155</v>
      </c>
      <c r="C166" s="36">
        <v>3</v>
      </c>
      <c r="D166" s="52">
        <v>24</v>
      </c>
      <c r="E166" s="37">
        <v>6</v>
      </c>
      <c r="F166" s="18">
        <f t="shared" si="213"/>
        <v>120</v>
      </c>
      <c r="G166" s="19">
        <f t="shared" si="214"/>
        <v>108000</v>
      </c>
      <c r="H166" s="20">
        <f t="shared" si="215"/>
        <v>100800</v>
      </c>
      <c r="I166" s="20">
        <f t="shared" si="216"/>
        <v>91200</v>
      </c>
      <c r="J166" s="20">
        <f t="shared" si="217"/>
        <v>91200</v>
      </c>
      <c r="K166" s="20">
        <f t="shared" si="218"/>
        <v>91200</v>
      </c>
      <c r="L166" s="114">
        <f t="shared" si="219"/>
        <v>482400</v>
      </c>
      <c r="M166" s="114">
        <f t="shared" si="220"/>
        <v>60000</v>
      </c>
      <c r="N166" s="114">
        <f t="shared" si="221"/>
        <v>120000</v>
      </c>
      <c r="O166" s="21">
        <f t="shared" si="222"/>
        <v>662400</v>
      </c>
      <c r="P166" s="116">
        <f t="shared" si="223"/>
        <v>30000</v>
      </c>
      <c r="Q166" s="116">
        <f t="shared" si="224"/>
        <v>3000</v>
      </c>
      <c r="R166" s="116">
        <f t="shared" si="225"/>
        <v>6000</v>
      </c>
      <c r="S166" s="22">
        <f t="shared" si="226"/>
        <v>39000</v>
      </c>
      <c r="T166" s="23">
        <f t="shared" si="227"/>
        <v>701400</v>
      </c>
    </row>
    <row r="167" spans="1:20" ht="32.450000000000003" customHeight="1" x14ac:dyDescent="0.25">
      <c r="A167" s="147"/>
      <c r="B167" s="39" t="s">
        <v>156</v>
      </c>
      <c r="C167" s="36">
        <v>34</v>
      </c>
      <c r="D167" s="52">
        <v>168</v>
      </c>
      <c r="E167" s="37">
        <v>50</v>
      </c>
      <c r="F167" s="18">
        <f t="shared" si="213"/>
        <v>840</v>
      </c>
      <c r="G167" s="19">
        <f t="shared" si="214"/>
        <v>756000</v>
      </c>
      <c r="H167" s="20">
        <f t="shared" si="215"/>
        <v>705600</v>
      </c>
      <c r="I167" s="20">
        <f t="shared" si="216"/>
        <v>638400</v>
      </c>
      <c r="J167" s="20">
        <f t="shared" si="217"/>
        <v>638400</v>
      </c>
      <c r="K167" s="20">
        <f t="shared" si="218"/>
        <v>638400</v>
      </c>
      <c r="L167" s="114">
        <f t="shared" si="219"/>
        <v>3376800</v>
      </c>
      <c r="M167" s="114">
        <f t="shared" si="220"/>
        <v>420000</v>
      </c>
      <c r="N167" s="114">
        <f t="shared" si="221"/>
        <v>840000</v>
      </c>
      <c r="O167" s="21">
        <f t="shared" si="222"/>
        <v>4636800</v>
      </c>
      <c r="P167" s="116">
        <f t="shared" si="223"/>
        <v>250000</v>
      </c>
      <c r="Q167" s="116">
        <f t="shared" si="224"/>
        <v>25000</v>
      </c>
      <c r="R167" s="116">
        <f t="shared" si="225"/>
        <v>50000</v>
      </c>
      <c r="S167" s="22">
        <f t="shared" si="226"/>
        <v>325000</v>
      </c>
      <c r="T167" s="23">
        <f t="shared" si="227"/>
        <v>4961800</v>
      </c>
    </row>
    <row r="168" spans="1:20" ht="32.450000000000003" customHeight="1" x14ac:dyDescent="0.25">
      <c r="A168" s="147"/>
      <c r="B168" s="39" t="s">
        <v>157</v>
      </c>
      <c r="C168" s="36">
        <v>20</v>
      </c>
      <c r="D168" s="52">
        <v>46</v>
      </c>
      <c r="E168" s="37">
        <v>23</v>
      </c>
      <c r="F168" s="18">
        <f t="shared" si="213"/>
        <v>230</v>
      </c>
      <c r="G168" s="19">
        <f t="shared" si="214"/>
        <v>207000</v>
      </c>
      <c r="H168" s="20">
        <f t="shared" si="215"/>
        <v>193200</v>
      </c>
      <c r="I168" s="20">
        <f t="shared" si="216"/>
        <v>174800</v>
      </c>
      <c r="J168" s="20">
        <f t="shared" si="217"/>
        <v>174800</v>
      </c>
      <c r="K168" s="20">
        <f t="shared" si="218"/>
        <v>174800</v>
      </c>
      <c r="L168" s="114">
        <f t="shared" si="219"/>
        <v>924600</v>
      </c>
      <c r="M168" s="114">
        <f t="shared" si="220"/>
        <v>115000</v>
      </c>
      <c r="N168" s="114">
        <f t="shared" si="221"/>
        <v>230000</v>
      </c>
      <c r="O168" s="21">
        <f t="shared" si="222"/>
        <v>1269600</v>
      </c>
      <c r="P168" s="116">
        <f t="shared" si="223"/>
        <v>115000</v>
      </c>
      <c r="Q168" s="116">
        <f t="shared" si="224"/>
        <v>11500</v>
      </c>
      <c r="R168" s="116">
        <f t="shared" si="225"/>
        <v>23000</v>
      </c>
      <c r="S168" s="22">
        <f t="shared" si="226"/>
        <v>149500</v>
      </c>
      <c r="T168" s="23">
        <f t="shared" si="227"/>
        <v>1419100</v>
      </c>
    </row>
    <row r="169" spans="1:20" ht="32.450000000000003" customHeight="1" x14ac:dyDescent="0.25">
      <c r="A169" s="147"/>
      <c r="B169" s="39" t="s">
        <v>158</v>
      </c>
      <c r="C169" s="36">
        <v>11</v>
      </c>
      <c r="D169" s="52">
        <v>17</v>
      </c>
      <c r="E169" s="37">
        <v>11</v>
      </c>
      <c r="F169" s="18">
        <f t="shared" si="213"/>
        <v>85</v>
      </c>
      <c r="G169" s="19">
        <f t="shared" si="214"/>
        <v>76500</v>
      </c>
      <c r="H169" s="20">
        <f t="shared" si="215"/>
        <v>71400</v>
      </c>
      <c r="I169" s="20">
        <f t="shared" si="216"/>
        <v>64600</v>
      </c>
      <c r="J169" s="20">
        <f t="shared" si="217"/>
        <v>64600</v>
      </c>
      <c r="K169" s="20">
        <f t="shared" si="218"/>
        <v>64600</v>
      </c>
      <c r="L169" s="114">
        <f t="shared" si="219"/>
        <v>341700</v>
      </c>
      <c r="M169" s="114">
        <f t="shared" si="220"/>
        <v>42500</v>
      </c>
      <c r="N169" s="114">
        <f t="shared" si="221"/>
        <v>85000</v>
      </c>
      <c r="O169" s="21">
        <f t="shared" si="222"/>
        <v>469200</v>
      </c>
      <c r="P169" s="116">
        <f t="shared" si="223"/>
        <v>55000</v>
      </c>
      <c r="Q169" s="116">
        <f t="shared" si="224"/>
        <v>5500</v>
      </c>
      <c r="R169" s="116">
        <f t="shared" si="225"/>
        <v>11000</v>
      </c>
      <c r="S169" s="22">
        <f t="shared" si="226"/>
        <v>71500</v>
      </c>
      <c r="T169" s="23">
        <f t="shared" si="227"/>
        <v>540700</v>
      </c>
    </row>
    <row r="170" spans="1:20" ht="32.450000000000003" customHeight="1" x14ac:dyDescent="0.25">
      <c r="A170" s="150"/>
      <c r="B170" s="39" t="s">
        <v>232</v>
      </c>
      <c r="C170" s="36">
        <v>13</v>
      </c>
      <c r="D170" s="52">
        <v>43</v>
      </c>
      <c r="E170" s="37">
        <v>14</v>
      </c>
      <c r="F170" s="18">
        <f t="shared" si="213"/>
        <v>215</v>
      </c>
      <c r="G170" s="19">
        <f t="shared" si="214"/>
        <v>193500</v>
      </c>
      <c r="H170" s="20">
        <f t="shared" si="215"/>
        <v>180600</v>
      </c>
      <c r="I170" s="20">
        <f t="shared" si="216"/>
        <v>163400</v>
      </c>
      <c r="J170" s="20">
        <f t="shared" si="217"/>
        <v>163400</v>
      </c>
      <c r="K170" s="20">
        <f t="shared" si="218"/>
        <v>163400</v>
      </c>
      <c r="L170" s="114">
        <f t="shared" si="219"/>
        <v>864300</v>
      </c>
      <c r="M170" s="114">
        <f t="shared" si="220"/>
        <v>107500</v>
      </c>
      <c r="N170" s="114">
        <f t="shared" si="221"/>
        <v>215000</v>
      </c>
      <c r="O170" s="21">
        <f t="shared" si="222"/>
        <v>1186800</v>
      </c>
      <c r="P170" s="116">
        <f t="shared" si="223"/>
        <v>70000</v>
      </c>
      <c r="Q170" s="116">
        <f t="shared" si="224"/>
        <v>7000</v>
      </c>
      <c r="R170" s="116">
        <f t="shared" si="225"/>
        <v>14000</v>
      </c>
      <c r="S170" s="22">
        <f t="shared" si="226"/>
        <v>91000</v>
      </c>
      <c r="T170" s="23">
        <f t="shared" si="227"/>
        <v>1277800</v>
      </c>
    </row>
    <row r="171" spans="1:20" ht="32.450000000000003" customHeight="1" x14ac:dyDescent="0.25">
      <c r="A171" s="24"/>
      <c r="B171" s="25" t="s">
        <v>159</v>
      </c>
      <c r="C171" s="46">
        <f t="shared" ref="C171:O171" si="228">C163+C164+C165+C166+C167+C168+C169+C170</f>
        <v>222</v>
      </c>
      <c r="D171" s="47">
        <f t="shared" si="228"/>
        <v>871</v>
      </c>
      <c r="E171" s="48">
        <f>SUM(E163:E170)</f>
        <v>291</v>
      </c>
      <c r="F171" s="47">
        <f t="shared" si="228"/>
        <v>4355</v>
      </c>
      <c r="G171" s="29">
        <f t="shared" si="228"/>
        <v>3919500</v>
      </c>
      <c r="H171" s="29">
        <f t="shared" si="228"/>
        <v>3658200</v>
      </c>
      <c r="I171" s="29">
        <f t="shared" si="228"/>
        <v>3309800</v>
      </c>
      <c r="J171" s="29">
        <f t="shared" si="228"/>
        <v>3309800</v>
      </c>
      <c r="K171" s="29">
        <f t="shared" si="228"/>
        <v>3309800</v>
      </c>
      <c r="L171" s="29">
        <f t="shared" si="228"/>
        <v>17507100</v>
      </c>
      <c r="M171" s="29">
        <f t="shared" si="228"/>
        <v>2177500</v>
      </c>
      <c r="N171" s="29">
        <f t="shared" si="228"/>
        <v>4355000</v>
      </c>
      <c r="O171" s="113">
        <f t="shared" si="228"/>
        <v>24039600</v>
      </c>
      <c r="P171" s="29">
        <f t="shared" ref="P171:S171" si="229">P163+P164+P165+P166+P167+P168+P169+P170</f>
        <v>1455000</v>
      </c>
      <c r="Q171" s="29">
        <f t="shared" si="229"/>
        <v>145500</v>
      </c>
      <c r="R171" s="29">
        <f t="shared" si="229"/>
        <v>291000</v>
      </c>
      <c r="S171" s="113">
        <f t="shared" si="229"/>
        <v>1891500</v>
      </c>
      <c r="T171" s="118">
        <f>SUM(T163:T170)</f>
        <v>25931100</v>
      </c>
    </row>
    <row r="172" spans="1:20" ht="32.450000000000003" customHeight="1" x14ac:dyDescent="0.25">
      <c r="A172" s="146" t="s">
        <v>160</v>
      </c>
      <c r="B172" s="32"/>
      <c r="C172" s="40"/>
      <c r="D172" s="41"/>
      <c r="E172" s="42"/>
      <c r="F172" s="41"/>
      <c r="G172" s="43"/>
      <c r="H172" s="44"/>
      <c r="I172" s="44"/>
      <c r="J172" s="44"/>
      <c r="K172" s="44"/>
      <c r="L172" s="45"/>
      <c r="M172" s="45"/>
      <c r="N172" s="45"/>
      <c r="O172" s="45"/>
      <c r="P172" s="45"/>
      <c r="Q172" s="45"/>
      <c r="R172" s="45"/>
      <c r="S172" s="45"/>
      <c r="T172" s="45"/>
    </row>
    <row r="173" spans="1:20" ht="32.450000000000003" customHeight="1" x14ac:dyDescent="0.25">
      <c r="A173" s="147"/>
      <c r="B173" s="39" t="s">
        <v>161</v>
      </c>
      <c r="C173" s="36">
        <v>30</v>
      </c>
      <c r="D173" s="52">
        <v>88</v>
      </c>
      <c r="E173" s="37">
        <v>33</v>
      </c>
      <c r="F173" s="18">
        <f t="shared" ref="F173:F175" si="230">D173*5</f>
        <v>440</v>
      </c>
      <c r="G173" s="19">
        <f>D173*4500</f>
        <v>396000</v>
      </c>
      <c r="H173" s="20">
        <f>D173*4200</f>
        <v>369600</v>
      </c>
      <c r="I173" s="20">
        <f>D173*3800</f>
        <v>334400</v>
      </c>
      <c r="J173" s="20">
        <f>D173*3800</f>
        <v>334400</v>
      </c>
      <c r="K173" s="20">
        <f>D173*3800</f>
        <v>334400</v>
      </c>
      <c r="L173" s="114">
        <f>SUM(G173:K173)</f>
        <v>1768800</v>
      </c>
      <c r="M173" s="114">
        <f>F173*500</f>
        <v>220000</v>
      </c>
      <c r="N173" s="114">
        <f t="shared" ref="N173:N175" si="231">F173*1000</f>
        <v>440000</v>
      </c>
      <c r="O173" s="21">
        <f>L173+M173+N173</f>
        <v>2428800</v>
      </c>
      <c r="P173" s="116">
        <f>E173*5000</f>
        <v>165000</v>
      </c>
      <c r="Q173" s="116">
        <f>E173*500</f>
        <v>16500</v>
      </c>
      <c r="R173" s="116">
        <f t="shared" ref="R173:R175" si="232">E173*1000</f>
        <v>33000</v>
      </c>
      <c r="S173" s="22">
        <f>P173+Q173+R173</f>
        <v>214500</v>
      </c>
      <c r="T173" s="23">
        <f t="shared" ref="T173:T175" si="233">O173+S173</f>
        <v>2643300</v>
      </c>
    </row>
    <row r="174" spans="1:20" ht="32.450000000000003" customHeight="1" x14ac:dyDescent="0.25">
      <c r="A174" s="147"/>
      <c r="B174" s="39" t="s">
        <v>162</v>
      </c>
      <c r="C174" s="36">
        <v>6</v>
      </c>
      <c r="D174" s="52">
        <v>19</v>
      </c>
      <c r="E174" s="37">
        <v>7</v>
      </c>
      <c r="F174" s="18">
        <f t="shared" si="230"/>
        <v>95</v>
      </c>
      <c r="G174" s="19">
        <f>D174*4500</f>
        <v>85500</v>
      </c>
      <c r="H174" s="20">
        <f>D174*4200</f>
        <v>79800</v>
      </c>
      <c r="I174" s="20">
        <f>D174*3800</f>
        <v>72200</v>
      </c>
      <c r="J174" s="20">
        <f>D174*3800</f>
        <v>72200</v>
      </c>
      <c r="K174" s="20">
        <f>D174*3800</f>
        <v>72200</v>
      </c>
      <c r="L174" s="114">
        <f>SUM(G174:K174)</f>
        <v>381900</v>
      </c>
      <c r="M174" s="114">
        <f>F174*500</f>
        <v>47500</v>
      </c>
      <c r="N174" s="114">
        <f t="shared" si="231"/>
        <v>95000</v>
      </c>
      <c r="O174" s="21">
        <f>L174+M174+N174</f>
        <v>524400</v>
      </c>
      <c r="P174" s="116">
        <f>E174*5000</f>
        <v>35000</v>
      </c>
      <c r="Q174" s="116">
        <f>E174*500</f>
        <v>3500</v>
      </c>
      <c r="R174" s="116">
        <f t="shared" si="232"/>
        <v>7000</v>
      </c>
      <c r="S174" s="22">
        <f>P174+Q174+R174</f>
        <v>45500</v>
      </c>
      <c r="T174" s="23">
        <f t="shared" si="233"/>
        <v>569900</v>
      </c>
    </row>
    <row r="175" spans="1:20" ht="32.450000000000003" customHeight="1" x14ac:dyDescent="0.25">
      <c r="A175" s="150"/>
      <c r="B175" s="39" t="s">
        <v>163</v>
      </c>
      <c r="C175" s="36">
        <v>11</v>
      </c>
      <c r="D175" s="52">
        <v>19</v>
      </c>
      <c r="E175" s="37">
        <v>11</v>
      </c>
      <c r="F175" s="18">
        <f t="shared" si="230"/>
        <v>95</v>
      </c>
      <c r="G175" s="19">
        <f>D175*4500</f>
        <v>85500</v>
      </c>
      <c r="H175" s="20">
        <f>D175*4200</f>
        <v>79800</v>
      </c>
      <c r="I175" s="20">
        <f>D175*3800</f>
        <v>72200</v>
      </c>
      <c r="J175" s="20">
        <f>D175*3800</f>
        <v>72200</v>
      </c>
      <c r="K175" s="20">
        <f>D175*3800</f>
        <v>72200</v>
      </c>
      <c r="L175" s="114">
        <f>SUM(G175:K175)</f>
        <v>381900</v>
      </c>
      <c r="M175" s="114">
        <f>F175*500</f>
        <v>47500</v>
      </c>
      <c r="N175" s="114">
        <f t="shared" si="231"/>
        <v>95000</v>
      </c>
      <c r="O175" s="21">
        <f>L175+M175+N175</f>
        <v>524400</v>
      </c>
      <c r="P175" s="116">
        <f>E175*5000</f>
        <v>55000</v>
      </c>
      <c r="Q175" s="116">
        <f>E175*500</f>
        <v>5500</v>
      </c>
      <c r="R175" s="116">
        <f t="shared" si="232"/>
        <v>11000</v>
      </c>
      <c r="S175" s="22">
        <f>P175+Q175+R175</f>
        <v>71500</v>
      </c>
      <c r="T175" s="23">
        <f t="shared" si="233"/>
        <v>595900</v>
      </c>
    </row>
    <row r="176" spans="1:20" ht="32.450000000000003" customHeight="1" x14ac:dyDescent="0.25">
      <c r="A176" s="24"/>
      <c r="B176" s="25" t="s">
        <v>164</v>
      </c>
      <c r="C176" s="46">
        <f t="shared" ref="C176:O176" si="234">C173+C174+C175</f>
        <v>47</v>
      </c>
      <c r="D176" s="47">
        <f t="shared" si="234"/>
        <v>126</v>
      </c>
      <c r="E176" s="48">
        <f>SUM(E173:E175)</f>
        <v>51</v>
      </c>
      <c r="F176" s="47">
        <f t="shared" si="234"/>
        <v>630</v>
      </c>
      <c r="G176" s="29">
        <f t="shared" si="234"/>
        <v>567000</v>
      </c>
      <c r="H176" s="29">
        <f t="shared" si="234"/>
        <v>529200</v>
      </c>
      <c r="I176" s="29">
        <f t="shared" si="234"/>
        <v>478800</v>
      </c>
      <c r="J176" s="29">
        <f t="shared" si="234"/>
        <v>478800</v>
      </c>
      <c r="K176" s="29">
        <f t="shared" si="234"/>
        <v>478800</v>
      </c>
      <c r="L176" s="29">
        <f t="shared" si="234"/>
        <v>2532600</v>
      </c>
      <c r="M176" s="29">
        <f t="shared" si="234"/>
        <v>315000</v>
      </c>
      <c r="N176" s="29">
        <f t="shared" si="234"/>
        <v>630000</v>
      </c>
      <c r="O176" s="113">
        <f t="shared" si="234"/>
        <v>3477600</v>
      </c>
      <c r="P176" s="29">
        <f t="shared" ref="P176:S176" si="235">P173+P174+P175</f>
        <v>255000</v>
      </c>
      <c r="Q176" s="29">
        <f t="shared" si="235"/>
        <v>25500</v>
      </c>
      <c r="R176" s="29">
        <f t="shared" si="235"/>
        <v>51000</v>
      </c>
      <c r="S176" s="113">
        <f t="shared" si="235"/>
        <v>331500</v>
      </c>
      <c r="T176" s="118">
        <f>SUM(T173:T175)</f>
        <v>3809100</v>
      </c>
    </row>
    <row r="177" spans="1:20" ht="32.450000000000003" customHeight="1" x14ac:dyDescent="0.25">
      <c r="A177" s="146" t="s">
        <v>165</v>
      </c>
      <c r="B177" s="32"/>
      <c r="C177" s="67"/>
      <c r="D177" s="41"/>
      <c r="E177" s="42"/>
      <c r="F177" s="41"/>
      <c r="G177" s="43"/>
      <c r="H177" s="44"/>
      <c r="I177" s="44"/>
      <c r="J177" s="44"/>
      <c r="K177" s="44"/>
      <c r="L177" s="45"/>
      <c r="M177" s="45"/>
      <c r="N177" s="45"/>
      <c r="O177" s="45"/>
      <c r="P177" s="45"/>
      <c r="Q177" s="45"/>
      <c r="R177" s="45"/>
      <c r="S177" s="45"/>
      <c r="T177" s="45"/>
    </row>
    <row r="178" spans="1:20" ht="32.450000000000003" customHeight="1" x14ac:dyDescent="0.25">
      <c r="A178" s="147"/>
      <c r="B178" s="39" t="s">
        <v>166</v>
      </c>
      <c r="C178" s="36">
        <v>91</v>
      </c>
      <c r="D178" s="52">
        <v>254</v>
      </c>
      <c r="E178" s="37">
        <v>99</v>
      </c>
      <c r="F178" s="18">
        <f t="shared" ref="F178:F183" si="236">D178*5</f>
        <v>1270</v>
      </c>
      <c r="G178" s="19">
        <f t="shared" ref="G178:G183" si="237">D178*4500</f>
        <v>1143000</v>
      </c>
      <c r="H178" s="20">
        <f t="shared" ref="H178:H183" si="238">D178*4200</f>
        <v>1066800</v>
      </c>
      <c r="I178" s="20">
        <f t="shared" ref="I178:I183" si="239">D178*3800</f>
        <v>965200</v>
      </c>
      <c r="J178" s="20">
        <f t="shared" ref="J178:J183" si="240">D178*3800</f>
        <v>965200</v>
      </c>
      <c r="K178" s="20">
        <f t="shared" ref="K178:K183" si="241">D178*3800</f>
        <v>965200</v>
      </c>
      <c r="L178" s="114">
        <f t="shared" ref="L178:L183" si="242">SUM(G178:K178)</f>
        <v>5105400</v>
      </c>
      <c r="M178" s="114">
        <f t="shared" ref="M178:M183" si="243">F178*500</f>
        <v>635000</v>
      </c>
      <c r="N178" s="114">
        <f t="shared" ref="N178:N183" si="244">F178*1000</f>
        <v>1270000</v>
      </c>
      <c r="O178" s="21">
        <f t="shared" ref="O178:O183" si="245">L178+M178+N178</f>
        <v>7010400</v>
      </c>
      <c r="P178" s="116">
        <f t="shared" ref="P178:P183" si="246">E178*5000</f>
        <v>495000</v>
      </c>
      <c r="Q178" s="116">
        <f t="shared" ref="Q178:Q183" si="247">E178*500</f>
        <v>49500</v>
      </c>
      <c r="R178" s="116">
        <f t="shared" ref="R178:R183" si="248">E178*1000</f>
        <v>99000</v>
      </c>
      <c r="S178" s="22">
        <f t="shared" ref="S178:S183" si="249">P178+Q178+R178</f>
        <v>643500</v>
      </c>
      <c r="T178" s="23">
        <f t="shared" ref="T178:T183" si="250">O178+S178</f>
        <v>7653900</v>
      </c>
    </row>
    <row r="179" spans="1:20" ht="32.450000000000003" customHeight="1" x14ac:dyDescent="0.25">
      <c r="A179" s="147"/>
      <c r="B179" s="39" t="s">
        <v>167</v>
      </c>
      <c r="C179" s="36">
        <v>37</v>
      </c>
      <c r="D179" s="52">
        <v>85</v>
      </c>
      <c r="E179" s="37">
        <v>39</v>
      </c>
      <c r="F179" s="18">
        <f t="shared" si="236"/>
        <v>425</v>
      </c>
      <c r="G179" s="19">
        <f t="shared" si="237"/>
        <v>382500</v>
      </c>
      <c r="H179" s="20">
        <f t="shared" si="238"/>
        <v>357000</v>
      </c>
      <c r="I179" s="20">
        <f t="shared" si="239"/>
        <v>323000</v>
      </c>
      <c r="J179" s="20">
        <f t="shared" si="240"/>
        <v>323000</v>
      </c>
      <c r="K179" s="20">
        <f t="shared" si="241"/>
        <v>323000</v>
      </c>
      <c r="L179" s="114">
        <f t="shared" si="242"/>
        <v>1708500</v>
      </c>
      <c r="M179" s="114">
        <f t="shared" si="243"/>
        <v>212500</v>
      </c>
      <c r="N179" s="114">
        <f t="shared" si="244"/>
        <v>425000</v>
      </c>
      <c r="O179" s="21">
        <f t="shared" si="245"/>
        <v>2346000</v>
      </c>
      <c r="P179" s="116">
        <f t="shared" si="246"/>
        <v>195000</v>
      </c>
      <c r="Q179" s="116">
        <f t="shared" si="247"/>
        <v>19500</v>
      </c>
      <c r="R179" s="116">
        <f t="shared" si="248"/>
        <v>39000</v>
      </c>
      <c r="S179" s="22">
        <f t="shared" si="249"/>
        <v>253500</v>
      </c>
      <c r="T179" s="23">
        <f t="shared" si="250"/>
        <v>2599500</v>
      </c>
    </row>
    <row r="180" spans="1:20" ht="32.450000000000003" customHeight="1" x14ac:dyDescent="0.25">
      <c r="A180" s="147"/>
      <c r="B180" s="39" t="s">
        <v>168</v>
      </c>
      <c r="C180" s="36">
        <v>15</v>
      </c>
      <c r="D180" s="52">
        <v>46</v>
      </c>
      <c r="E180" s="37">
        <v>15</v>
      </c>
      <c r="F180" s="18">
        <f t="shared" si="236"/>
        <v>230</v>
      </c>
      <c r="G180" s="19">
        <f t="shared" si="237"/>
        <v>207000</v>
      </c>
      <c r="H180" s="20">
        <f t="shared" si="238"/>
        <v>193200</v>
      </c>
      <c r="I180" s="20">
        <f t="shared" si="239"/>
        <v>174800</v>
      </c>
      <c r="J180" s="20">
        <f t="shared" si="240"/>
        <v>174800</v>
      </c>
      <c r="K180" s="20">
        <f t="shared" si="241"/>
        <v>174800</v>
      </c>
      <c r="L180" s="114">
        <f t="shared" si="242"/>
        <v>924600</v>
      </c>
      <c r="M180" s="114">
        <f t="shared" si="243"/>
        <v>115000</v>
      </c>
      <c r="N180" s="114">
        <f t="shared" si="244"/>
        <v>230000</v>
      </c>
      <c r="O180" s="21">
        <f t="shared" si="245"/>
        <v>1269600</v>
      </c>
      <c r="P180" s="116">
        <f t="shared" si="246"/>
        <v>75000</v>
      </c>
      <c r="Q180" s="116">
        <f t="shared" si="247"/>
        <v>7500</v>
      </c>
      <c r="R180" s="116">
        <f t="shared" si="248"/>
        <v>15000</v>
      </c>
      <c r="S180" s="22">
        <f t="shared" si="249"/>
        <v>97500</v>
      </c>
      <c r="T180" s="23">
        <f t="shared" si="250"/>
        <v>1367100</v>
      </c>
    </row>
    <row r="181" spans="1:20" ht="32.450000000000003" customHeight="1" x14ac:dyDescent="0.25">
      <c r="A181" s="147"/>
      <c r="B181" s="39" t="s">
        <v>169</v>
      </c>
      <c r="C181" s="36">
        <v>6</v>
      </c>
      <c r="D181" s="52">
        <v>22</v>
      </c>
      <c r="E181" s="37">
        <v>7</v>
      </c>
      <c r="F181" s="18">
        <f t="shared" si="236"/>
        <v>110</v>
      </c>
      <c r="G181" s="19">
        <f t="shared" si="237"/>
        <v>99000</v>
      </c>
      <c r="H181" s="20">
        <f t="shared" si="238"/>
        <v>92400</v>
      </c>
      <c r="I181" s="20">
        <f t="shared" si="239"/>
        <v>83600</v>
      </c>
      <c r="J181" s="20">
        <f t="shared" si="240"/>
        <v>83600</v>
      </c>
      <c r="K181" s="20">
        <f t="shared" si="241"/>
        <v>83600</v>
      </c>
      <c r="L181" s="114">
        <f t="shared" si="242"/>
        <v>442200</v>
      </c>
      <c r="M181" s="114">
        <f t="shared" si="243"/>
        <v>55000</v>
      </c>
      <c r="N181" s="114">
        <f t="shared" si="244"/>
        <v>110000</v>
      </c>
      <c r="O181" s="21">
        <f t="shared" si="245"/>
        <v>607200</v>
      </c>
      <c r="P181" s="116">
        <f t="shared" si="246"/>
        <v>35000</v>
      </c>
      <c r="Q181" s="116">
        <f t="shared" si="247"/>
        <v>3500</v>
      </c>
      <c r="R181" s="116">
        <f t="shared" si="248"/>
        <v>7000</v>
      </c>
      <c r="S181" s="22">
        <f t="shared" si="249"/>
        <v>45500</v>
      </c>
      <c r="T181" s="23">
        <f t="shared" si="250"/>
        <v>652700</v>
      </c>
    </row>
    <row r="182" spans="1:20" ht="32.450000000000003" customHeight="1" x14ac:dyDescent="0.25">
      <c r="A182" s="147"/>
      <c r="B182" s="39" t="s">
        <v>170</v>
      </c>
      <c r="C182" s="36">
        <v>12</v>
      </c>
      <c r="D182" s="52">
        <v>19</v>
      </c>
      <c r="E182" s="37">
        <v>12</v>
      </c>
      <c r="F182" s="18">
        <f t="shared" si="236"/>
        <v>95</v>
      </c>
      <c r="G182" s="19">
        <f t="shared" si="237"/>
        <v>85500</v>
      </c>
      <c r="H182" s="20">
        <f t="shared" si="238"/>
        <v>79800</v>
      </c>
      <c r="I182" s="20">
        <f t="shared" si="239"/>
        <v>72200</v>
      </c>
      <c r="J182" s="20">
        <f t="shared" si="240"/>
        <v>72200</v>
      </c>
      <c r="K182" s="20">
        <f t="shared" si="241"/>
        <v>72200</v>
      </c>
      <c r="L182" s="114">
        <f t="shared" si="242"/>
        <v>381900</v>
      </c>
      <c r="M182" s="114">
        <f t="shared" si="243"/>
        <v>47500</v>
      </c>
      <c r="N182" s="114">
        <f t="shared" si="244"/>
        <v>95000</v>
      </c>
      <c r="O182" s="21">
        <f t="shared" si="245"/>
        <v>524400</v>
      </c>
      <c r="P182" s="116">
        <f t="shared" si="246"/>
        <v>60000</v>
      </c>
      <c r="Q182" s="116">
        <f t="shared" si="247"/>
        <v>6000</v>
      </c>
      <c r="R182" s="116">
        <f t="shared" si="248"/>
        <v>12000</v>
      </c>
      <c r="S182" s="22">
        <f t="shared" si="249"/>
        <v>78000</v>
      </c>
      <c r="T182" s="23">
        <f t="shared" si="250"/>
        <v>602400</v>
      </c>
    </row>
    <row r="183" spans="1:20" ht="32.450000000000003" customHeight="1" x14ac:dyDescent="0.25">
      <c r="A183" s="150"/>
      <c r="B183" s="39" t="s">
        <v>171</v>
      </c>
      <c r="C183" s="36">
        <v>10</v>
      </c>
      <c r="D183" s="52">
        <v>25</v>
      </c>
      <c r="E183" s="37">
        <v>10</v>
      </c>
      <c r="F183" s="18">
        <f t="shared" si="236"/>
        <v>125</v>
      </c>
      <c r="G183" s="19">
        <f t="shared" si="237"/>
        <v>112500</v>
      </c>
      <c r="H183" s="20">
        <f t="shared" si="238"/>
        <v>105000</v>
      </c>
      <c r="I183" s="20">
        <f t="shared" si="239"/>
        <v>95000</v>
      </c>
      <c r="J183" s="20">
        <f t="shared" si="240"/>
        <v>95000</v>
      </c>
      <c r="K183" s="20">
        <f t="shared" si="241"/>
        <v>95000</v>
      </c>
      <c r="L183" s="114">
        <f t="shared" si="242"/>
        <v>502500</v>
      </c>
      <c r="M183" s="114">
        <f t="shared" si="243"/>
        <v>62500</v>
      </c>
      <c r="N183" s="114">
        <f t="shared" si="244"/>
        <v>125000</v>
      </c>
      <c r="O183" s="21">
        <f t="shared" si="245"/>
        <v>690000</v>
      </c>
      <c r="P183" s="116">
        <f t="shared" si="246"/>
        <v>50000</v>
      </c>
      <c r="Q183" s="116">
        <f t="shared" si="247"/>
        <v>5000</v>
      </c>
      <c r="R183" s="116">
        <f t="shared" si="248"/>
        <v>10000</v>
      </c>
      <c r="S183" s="22">
        <f t="shared" si="249"/>
        <v>65000</v>
      </c>
      <c r="T183" s="23">
        <f t="shared" si="250"/>
        <v>755000</v>
      </c>
    </row>
    <row r="184" spans="1:20" ht="32.450000000000003" customHeight="1" x14ac:dyDescent="0.25">
      <c r="A184" s="24"/>
      <c r="B184" s="25" t="s">
        <v>172</v>
      </c>
      <c r="C184" s="46">
        <f t="shared" ref="C184:O184" si="251">C178+C179+C180+C181+C182+C183</f>
        <v>171</v>
      </c>
      <c r="D184" s="47">
        <f t="shared" si="251"/>
        <v>451</v>
      </c>
      <c r="E184" s="48">
        <f>SUM(E178:E183)</f>
        <v>182</v>
      </c>
      <c r="F184" s="47">
        <f t="shared" si="251"/>
        <v>2255</v>
      </c>
      <c r="G184" s="29">
        <f t="shared" si="251"/>
        <v>2029500</v>
      </c>
      <c r="H184" s="29">
        <f t="shared" si="251"/>
        <v>1894200</v>
      </c>
      <c r="I184" s="29">
        <f t="shared" si="251"/>
        <v>1713800</v>
      </c>
      <c r="J184" s="29">
        <f t="shared" si="251"/>
        <v>1713800</v>
      </c>
      <c r="K184" s="29">
        <f t="shared" si="251"/>
        <v>1713800</v>
      </c>
      <c r="L184" s="29">
        <f t="shared" si="251"/>
        <v>9065100</v>
      </c>
      <c r="M184" s="29">
        <f t="shared" si="251"/>
        <v>1127500</v>
      </c>
      <c r="N184" s="29">
        <f t="shared" si="251"/>
        <v>2255000</v>
      </c>
      <c r="O184" s="113">
        <f t="shared" si="251"/>
        <v>12447600</v>
      </c>
      <c r="P184" s="29">
        <f t="shared" ref="P184:S184" si="252">P178+P179+P180+P181+P182+P183</f>
        <v>910000</v>
      </c>
      <c r="Q184" s="29">
        <f t="shared" si="252"/>
        <v>91000</v>
      </c>
      <c r="R184" s="29">
        <f t="shared" si="252"/>
        <v>182000</v>
      </c>
      <c r="S184" s="113">
        <f t="shared" si="252"/>
        <v>1183000</v>
      </c>
      <c r="T184" s="118">
        <f>SUM(T178:T183)</f>
        <v>13630600</v>
      </c>
    </row>
    <row r="185" spans="1:20" ht="32.450000000000003" customHeight="1" x14ac:dyDescent="0.25">
      <c r="A185" s="146" t="s">
        <v>173</v>
      </c>
      <c r="B185" s="32"/>
      <c r="C185" s="40"/>
      <c r="D185" s="41"/>
      <c r="E185" s="42"/>
      <c r="F185" s="41"/>
      <c r="G185" s="43"/>
      <c r="H185" s="44"/>
      <c r="I185" s="44"/>
      <c r="J185" s="44"/>
      <c r="K185" s="44"/>
      <c r="L185" s="45"/>
      <c r="M185" s="45"/>
      <c r="N185" s="45"/>
      <c r="O185" s="45"/>
      <c r="P185" s="45"/>
      <c r="Q185" s="45"/>
      <c r="R185" s="45"/>
      <c r="S185" s="45"/>
      <c r="T185" s="45"/>
    </row>
    <row r="186" spans="1:20" ht="32.450000000000003" customHeight="1" x14ac:dyDescent="0.25">
      <c r="A186" s="147"/>
      <c r="B186" s="39" t="s">
        <v>174</v>
      </c>
      <c r="C186" s="36">
        <v>54</v>
      </c>
      <c r="D186" s="52">
        <v>306</v>
      </c>
      <c r="E186" s="37">
        <v>84</v>
      </c>
      <c r="F186" s="18">
        <f t="shared" ref="F186:F191" si="253">D186*5</f>
        <v>1530</v>
      </c>
      <c r="G186" s="19">
        <f t="shared" ref="G186:G191" si="254">D186*4500</f>
        <v>1377000</v>
      </c>
      <c r="H186" s="20">
        <f t="shared" ref="H186:H191" si="255">D186*4200</f>
        <v>1285200</v>
      </c>
      <c r="I186" s="20">
        <f t="shared" ref="I186:I191" si="256">D186*3800</f>
        <v>1162800</v>
      </c>
      <c r="J186" s="20">
        <f t="shared" ref="J186:J191" si="257">D186*3800</f>
        <v>1162800</v>
      </c>
      <c r="K186" s="20">
        <f t="shared" ref="K186:K191" si="258">D186*3800</f>
        <v>1162800</v>
      </c>
      <c r="L186" s="114">
        <f t="shared" ref="L186:L191" si="259">SUM(G186:K186)</f>
        <v>6150600</v>
      </c>
      <c r="M186" s="114">
        <f t="shared" ref="M186:M191" si="260">F186*500</f>
        <v>765000</v>
      </c>
      <c r="N186" s="114">
        <f t="shared" ref="N186:N191" si="261">F186*1000</f>
        <v>1530000</v>
      </c>
      <c r="O186" s="21">
        <f t="shared" ref="O186:O191" si="262">L186+M186+N186</f>
        <v>8445600</v>
      </c>
      <c r="P186" s="116">
        <f t="shared" ref="P186:P191" si="263">E186*5000</f>
        <v>420000</v>
      </c>
      <c r="Q186" s="116">
        <f t="shared" ref="Q186:Q191" si="264">E186*500</f>
        <v>42000</v>
      </c>
      <c r="R186" s="116">
        <f t="shared" ref="R186:R191" si="265">E186*1000</f>
        <v>84000</v>
      </c>
      <c r="S186" s="22">
        <f t="shared" ref="S186:S191" si="266">P186+Q186+R186</f>
        <v>546000</v>
      </c>
      <c r="T186" s="23">
        <f t="shared" ref="T186:T191" si="267">O186+S186</f>
        <v>8991600</v>
      </c>
    </row>
    <row r="187" spans="1:20" ht="32.450000000000003" customHeight="1" x14ac:dyDescent="0.25">
      <c r="A187" s="147"/>
      <c r="B187" s="39" t="s">
        <v>175</v>
      </c>
      <c r="C187" s="36">
        <v>18</v>
      </c>
      <c r="D187" s="52">
        <v>39</v>
      </c>
      <c r="E187" s="37">
        <v>19</v>
      </c>
      <c r="F187" s="18">
        <f t="shared" si="253"/>
        <v>195</v>
      </c>
      <c r="G187" s="19">
        <f t="shared" si="254"/>
        <v>175500</v>
      </c>
      <c r="H187" s="20">
        <f t="shared" si="255"/>
        <v>163800</v>
      </c>
      <c r="I187" s="20">
        <f t="shared" si="256"/>
        <v>148200</v>
      </c>
      <c r="J187" s="20">
        <f t="shared" si="257"/>
        <v>148200</v>
      </c>
      <c r="K187" s="20">
        <f t="shared" si="258"/>
        <v>148200</v>
      </c>
      <c r="L187" s="114">
        <f t="shared" si="259"/>
        <v>783900</v>
      </c>
      <c r="M187" s="114">
        <f t="shared" si="260"/>
        <v>97500</v>
      </c>
      <c r="N187" s="114">
        <f t="shared" si="261"/>
        <v>195000</v>
      </c>
      <c r="O187" s="21">
        <f t="shared" si="262"/>
        <v>1076400</v>
      </c>
      <c r="P187" s="116">
        <f t="shared" si="263"/>
        <v>95000</v>
      </c>
      <c r="Q187" s="116">
        <f t="shared" si="264"/>
        <v>9500</v>
      </c>
      <c r="R187" s="116">
        <f t="shared" si="265"/>
        <v>19000</v>
      </c>
      <c r="S187" s="22">
        <f t="shared" si="266"/>
        <v>123500</v>
      </c>
      <c r="T187" s="23">
        <f t="shared" si="267"/>
        <v>1199900</v>
      </c>
    </row>
    <row r="188" spans="1:20" ht="32.450000000000003" customHeight="1" x14ac:dyDescent="0.25">
      <c r="A188" s="147"/>
      <c r="B188" s="39" t="s">
        <v>176</v>
      </c>
      <c r="C188" s="36">
        <v>13</v>
      </c>
      <c r="D188" s="52">
        <v>18</v>
      </c>
      <c r="E188" s="37">
        <v>13</v>
      </c>
      <c r="F188" s="18">
        <f t="shared" si="253"/>
        <v>90</v>
      </c>
      <c r="G188" s="19">
        <f t="shared" si="254"/>
        <v>81000</v>
      </c>
      <c r="H188" s="20">
        <f t="shared" si="255"/>
        <v>75600</v>
      </c>
      <c r="I188" s="20">
        <f t="shared" si="256"/>
        <v>68400</v>
      </c>
      <c r="J188" s="20">
        <f t="shared" si="257"/>
        <v>68400</v>
      </c>
      <c r="K188" s="20">
        <f t="shared" si="258"/>
        <v>68400</v>
      </c>
      <c r="L188" s="114">
        <f t="shared" si="259"/>
        <v>361800</v>
      </c>
      <c r="M188" s="114">
        <f t="shared" si="260"/>
        <v>45000</v>
      </c>
      <c r="N188" s="114">
        <f t="shared" si="261"/>
        <v>90000</v>
      </c>
      <c r="O188" s="21">
        <f t="shared" si="262"/>
        <v>496800</v>
      </c>
      <c r="P188" s="116">
        <f t="shared" si="263"/>
        <v>65000</v>
      </c>
      <c r="Q188" s="116">
        <f t="shared" si="264"/>
        <v>6500</v>
      </c>
      <c r="R188" s="116">
        <f t="shared" si="265"/>
        <v>13000</v>
      </c>
      <c r="S188" s="22">
        <f t="shared" si="266"/>
        <v>84500</v>
      </c>
      <c r="T188" s="23">
        <f t="shared" si="267"/>
        <v>581300</v>
      </c>
    </row>
    <row r="189" spans="1:20" ht="32.450000000000003" customHeight="1" x14ac:dyDescent="0.25">
      <c r="A189" s="147"/>
      <c r="B189" s="39" t="s">
        <v>177</v>
      </c>
      <c r="C189" s="36">
        <v>10</v>
      </c>
      <c r="D189" s="52">
        <v>45</v>
      </c>
      <c r="E189" s="37">
        <v>15</v>
      </c>
      <c r="F189" s="18">
        <f t="shared" si="253"/>
        <v>225</v>
      </c>
      <c r="G189" s="19">
        <f t="shared" si="254"/>
        <v>202500</v>
      </c>
      <c r="H189" s="20">
        <f t="shared" si="255"/>
        <v>189000</v>
      </c>
      <c r="I189" s="20">
        <f t="shared" si="256"/>
        <v>171000</v>
      </c>
      <c r="J189" s="20">
        <f t="shared" si="257"/>
        <v>171000</v>
      </c>
      <c r="K189" s="20">
        <f t="shared" si="258"/>
        <v>171000</v>
      </c>
      <c r="L189" s="114">
        <f t="shared" si="259"/>
        <v>904500</v>
      </c>
      <c r="M189" s="114">
        <f t="shared" si="260"/>
        <v>112500</v>
      </c>
      <c r="N189" s="114">
        <f t="shared" si="261"/>
        <v>225000</v>
      </c>
      <c r="O189" s="21">
        <f t="shared" si="262"/>
        <v>1242000</v>
      </c>
      <c r="P189" s="116">
        <f t="shared" si="263"/>
        <v>75000</v>
      </c>
      <c r="Q189" s="116">
        <f t="shared" si="264"/>
        <v>7500</v>
      </c>
      <c r="R189" s="116">
        <f t="shared" si="265"/>
        <v>15000</v>
      </c>
      <c r="S189" s="22">
        <f t="shared" si="266"/>
        <v>97500</v>
      </c>
      <c r="T189" s="23">
        <f t="shared" si="267"/>
        <v>1339500</v>
      </c>
    </row>
    <row r="190" spans="1:20" ht="32.450000000000003" customHeight="1" x14ac:dyDescent="0.25">
      <c r="A190" s="147"/>
      <c r="B190" s="39" t="s">
        <v>178</v>
      </c>
      <c r="C190" s="36">
        <v>7</v>
      </c>
      <c r="D190" s="52">
        <v>27</v>
      </c>
      <c r="E190" s="37">
        <v>9</v>
      </c>
      <c r="F190" s="18">
        <f t="shared" si="253"/>
        <v>135</v>
      </c>
      <c r="G190" s="19">
        <f t="shared" si="254"/>
        <v>121500</v>
      </c>
      <c r="H190" s="20">
        <f t="shared" si="255"/>
        <v>113400</v>
      </c>
      <c r="I190" s="20">
        <f t="shared" si="256"/>
        <v>102600</v>
      </c>
      <c r="J190" s="20">
        <f t="shared" si="257"/>
        <v>102600</v>
      </c>
      <c r="K190" s="20">
        <f t="shared" si="258"/>
        <v>102600</v>
      </c>
      <c r="L190" s="114">
        <f t="shared" si="259"/>
        <v>542700</v>
      </c>
      <c r="M190" s="114">
        <f t="shared" si="260"/>
        <v>67500</v>
      </c>
      <c r="N190" s="114">
        <f t="shared" si="261"/>
        <v>135000</v>
      </c>
      <c r="O190" s="21">
        <f t="shared" si="262"/>
        <v>745200</v>
      </c>
      <c r="P190" s="116">
        <f t="shared" si="263"/>
        <v>45000</v>
      </c>
      <c r="Q190" s="116">
        <f t="shared" si="264"/>
        <v>4500</v>
      </c>
      <c r="R190" s="116">
        <f t="shared" si="265"/>
        <v>9000</v>
      </c>
      <c r="S190" s="22">
        <f t="shared" si="266"/>
        <v>58500</v>
      </c>
      <c r="T190" s="23">
        <f t="shared" si="267"/>
        <v>803700</v>
      </c>
    </row>
    <row r="191" spans="1:20" ht="32.450000000000003" customHeight="1" x14ac:dyDescent="0.25">
      <c r="A191" s="150"/>
      <c r="B191" s="39" t="s">
        <v>179</v>
      </c>
      <c r="C191" s="36">
        <v>9</v>
      </c>
      <c r="D191" s="52">
        <v>17</v>
      </c>
      <c r="E191" s="37">
        <v>10</v>
      </c>
      <c r="F191" s="18">
        <f t="shared" si="253"/>
        <v>85</v>
      </c>
      <c r="G191" s="19">
        <f t="shared" si="254"/>
        <v>76500</v>
      </c>
      <c r="H191" s="20">
        <f t="shared" si="255"/>
        <v>71400</v>
      </c>
      <c r="I191" s="20">
        <f t="shared" si="256"/>
        <v>64600</v>
      </c>
      <c r="J191" s="20">
        <f t="shared" si="257"/>
        <v>64600</v>
      </c>
      <c r="K191" s="20">
        <f t="shared" si="258"/>
        <v>64600</v>
      </c>
      <c r="L191" s="114">
        <f t="shared" si="259"/>
        <v>341700</v>
      </c>
      <c r="M191" s="114">
        <f t="shared" si="260"/>
        <v>42500</v>
      </c>
      <c r="N191" s="114">
        <f t="shared" si="261"/>
        <v>85000</v>
      </c>
      <c r="O191" s="21">
        <f t="shared" si="262"/>
        <v>469200</v>
      </c>
      <c r="P191" s="116">
        <f t="shared" si="263"/>
        <v>50000</v>
      </c>
      <c r="Q191" s="116">
        <f t="shared" si="264"/>
        <v>5000</v>
      </c>
      <c r="R191" s="116">
        <f t="shared" si="265"/>
        <v>10000</v>
      </c>
      <c r="S191" s="22">
        <f t="shared" si="266"/>
        <v>65000</v>
      </c>
      <c r="T191" s="23">
        <f t="shared" si="267"/>
        <v>534200</v>
      </c>
    </row>
    <row r="192" spans="1:20" ht="32.450000000000003" customHeight="1" x14ac:dyDescent="0.25">
      <c r="A192" s="24"/>
      <c r="B192" s="25" t="s">
        <v>180</v>
      </c>
      <c r="C192" s="46">
        <f t="shared" ref="C192:O192" si="268">C186+C187+C188+C189+C190+C191</f>
        <v>111</v>
      </c>
      <c r="D192" s="47">
        <f t="shared" si="268"/>
        <v>452</v>
      </c>
      <c r="E192" s="48">
        <f>SUM(E186:E191)</f>
        <v>150</v>
      </c>
      <c r="F192" s="47">
        <f t="shared" si="268"/>
        <v>2260</v>
      </c>
      <c r="G192" s="29">
        <f t="shared" si="268"/>
        <v>2034000</v>
      </c>
      <c r="H192" s="29">
        <f t="shared" si="268"/>
        <v>1898400</v>
      </c>
      <c r="I192" s="29">
        <f t="shared" si="268"/>
        <v>1717600</v>
      </c>
      <c r="J192" s="29">
        <f t="shared" si="268"/>
        <v>1717600</v>
      </c>
      <c r="K192" s="29">
        <f t="shared" si="268"/>
        <v>1717600</v>
      </c>
      <c r="L192" s="29">
        <f t="shared" si="268"/>
        <v>9085200</v>
      </c>
      <c r="M192" s="29">
        <f t="shared" si="268"/>
        <v>1130000</v>
      </c>
      <c r="N192" s="29">
        <f t="shared" si="268"/>
        <v>2260000</v>
      </c>
      <c r="O192" s="113">
        <f t="shared" si="268"/>
        <v>12475200</v>
      </c>
      <c r="P192" s="29">
        <f t="shared" ref="P192:S192" si="269">P186+P187+P188+P189+P190+P191</f>
        <v>750000</v>
      </c>
      <c r="Q192" s="29">
        <f t="shared" si="269"/>
        <v>75000</v>
      </c>
      <c r="R192" s="29">
        <f t="shared" si="269"/>
        <v>150000</v>
      </c>
      <c r="S192" s="113">
        <f t="shared" si="269"/>
        <v>975000</v>
      </c>
      <c r="T192" s="118">
        <f>SUM(T186:T191)</f>
        <v>13450200</v>
      </c>
    </row>
    <row r="193" spans="1:20" ht="32.450000000000003" customHeight="1" x14ac:dyDescent="0.25">
      <c r="A193" s="146" t="s">
        <v>181</v>
      </c>
      <c r="B193" s="32"/>
      <c r="C193" s="40"/>
      <c r="D193" s="41"/>
      <c r="E193" s="42"/>
      <c r="F193" s="41"/>
      <c r="G193" s="43"/>
      <c r="H193" s="44"/>
      <c r="I193" s="44"/>
      <c r="J193" s="44"/>
      <c r="K193" s="44"/>
      <c r="L193" s="45"/>
      <c r="M193" s="45"/>
      <c r="N193" s="45"/>
      <c r="O193" s="45"/>
      <c r="P193" s="45"/>
      <c r="Q193" s="45"/>
      <c r="R193" s="45"/>
      <c r="S193" s="45"/>
      <c r="T193" s="45"/>
    </row>
    <row r="194" spans="1:20" ht="32.450000000000003" customHeight="1" x14ac:dyDescent="0.25">
      <c r="A194" s="147"/>
      <c r="B194" s="39" t="s">
        <v>182</v>
      </c>
      <c r="C194" s="36">
        <v>61</v>
      </c>
      <c r="D194" s="52">
        <v>160</v>
      </c>
      <c r="E194" s="37">
        <v>66</v>
      </c>
      <c r="F194" s="18">
        <f t="shared" ref="F194:F197" si="270">D194*5</f>
        <v>800</v>
      </c>
      <c r="G194" s="19">
        <f>D194*4500</f>
        <v>720000</v>
      </c>
      <c r="H194" s="20">
        <f>D194*4200</f>
        <v>672000</v>
      </c>
      <c r="I194" s="20">
        <f>D194*3800</f>
        <v>608000</v>
      </c>
      <c r="J194" s="20">
        <f>D194*3800</f>
        <v>608000</v>
      </c>
      <c r="K194" s="20">
        <f>D194*3800</f>
        <v>608000</v>
      </c>
      <c r="L194" s="114">
        <f>SUM(G194:K194)</f>
        <v>3216000</v>
      </c>
      <c r="M194" s="114">
        <f>F194*500</f>
        <v>400000</v>
      </c>
      <c r="N194" s="114">
        <f t="shared" ref="N194:N197" si="271">F194*1000</f>
        <v>800000</v>
      </c>
      <c r="O194" s="21">
        <f>L194+M194+N194</f>
        <v>4416000</v>
      </c>
      <c r="P194" s="116">
        <f>E194*5000</f>
        <v>330000</v>
      </c>
      <c r="Q194" s="116">
        <f>E194*500</f>
        <v>33000</v>
      </c>
      <c r="R194" s="116">
        <f t="shared" ref="R194:R197" si="272">E194*1000</f>
        <v>66000</v>
      </c>
      <c r="S194" s="22">
        <f>P194+Q194+R194</f>
        <v>429000</v>
      </c>
      <c r="T194" s="23">
        <f t="shared" ref="T194:T197" si="273">O194+S194</f>
        <v>4845000</v>
      </c>
    </row>
    <row r="195" spans="1:20" ht="32.450000000000003" customHeight="1" x14ac:dyDescent="0.25">
      <c r="A195" s="147"/>
      <c r="B195" s="39" t="s">
        <v>183</v>
      </c>
      <c r="C195" s="36">
        <v>21</v>
      </c>
      <c r="D195" s="52">
        <v>32</v>
      </c>
      <c r="E195" s="37">
        <v>21</v>
      </c>
      <c r="F195" s="18">
        <f t="shared" si="270"/>
        <v>160</v>
      </c>
      <c r="G195" s="19">
        <f>D195*4500</f>
        <v>144000</v>
      </c>
      <c r="H195" s="20">
        <f>D195*4200</f>
        <v>134400</v>
      </c>
      <c r="I195" s="20">
        <f>D195*3800</f>
        <v>121600</v>
      </c>
      <c r="J195" s="20">
        <f>D195*3800</f>
        <v>121600</v>
      </c>
      <c r="K195" s="20">
        <f>D195*3800</f>
        <v>121600</v>
      </c>
      <c r="L195" s="114">
        <f>SUM(G195:K195)</f>
        <v>643200</v>
      </c>
      <c r="M195" s="114">
        <f>F195*500</f>
        <v>80000</v>
      </c>
      <c r="N195" s="114">
        <f t="shared" si="271"/>
        <v>160000</v>
      </c>
      <c r="O195" s="21">
        <f>L195+M195+N195</f>
        <v>883200</v>
      </c>
      <c r="P195" s="116">
        <f>E195*5000</f>
        <v>105000</v>
      </c>
      <c r="Q195" s="116">
        <f>E195*500</f>
        <v>10500</v>
      </c>
      <c r="R195" s="116">
        <f t="shared" si="272"/>
        <v>21000</v>
      </c>
      <c r="S195" s="22">
        <f>P195+Q195+R195</f>
        <v>136500</v>
      </c>
      <c r="T195" s="23">
        <f t="shared" si="273"/>
        <v>1019700</v>
      </c>
    </row>
    <row r="196" spans="1:20" ht="32.450000000000003" customHeight="1" x14ac:dyDescent="0.25">
      <c r="A196" s="147"/>
      <c r="B196" s="39" t="s">
        <v>184</v>
      </c>
      <c r="C196" s="36">
        <v>13</v>
      </c>
      <c r="D196" s="52">
        <v>42</v>
      </c>
      <c r="E196" s="37">
        <v>15</v>
      </c>
      <c r="F196" s="18">
        <f t="shared" si="270"/>
        <v>210</v>
      </c>
      <c r="G196" s="19">
        <f>D196*4500</f>
        <v>189000</v>
      </c>
      <c r="H196" s="20">
        <f>D196*4200</f>
        <v>176400</v>
      </c>
      <c r="I196" s="20">
        <f>D196*3800</f>
        <v>159600</v>
      </c>
      <c r="J196" s="20">
        <f>D196*3800</f>
        <v>159600</v>
      </c>
      <c r="K196" s="20">
        <f>D196*3800</f>
        <v>159600</v>
      </c>
      <c r="L196" s="114">
        <f>SUM(G196:K196)</f>
        <v>844200</v>
      </c>
      <c r="M196" s="114">
        <f>F196*500</f>
        <v>105000</v>
      </c>
      <c r="N196" s="114">
        <f t="shared" si="271"/>
        <v>210000</v>
      </c>
      <c r="O196" s="21">
        <f>L196+M196+N196</f>
        <v>1159200</v>
      </c>
      <c r="P196" s="116">
        <f>E196*5000</f>
        <v>75000</v>
      </c>
      <c r="Q196" s="116">
        <f>E196*500</f>
        <v>7500</v>
      </c>
      <c r="R196" s="116">
        <f t="shared" si="272"/>
        <v>15000</v>
      </c>
      <c r="S196" s="22">
        <f>P196+Q196+R196</f>
        <v>97500</v>
      </c>
      <c r="T196" s="23">
        <f t="shared" si="273"/>
        <v>1256700</v>
      </c>
    </row>
    <row r="197" spans="1:20" ht="32.450000000000003" customHeight="1" x14ac:dyDescent="0.25">
      <c r="A197" s="150"/>
      <c r="B197" s="39" t="s">
        <v>185</v>
      </c>
      <c r="C197" s="36">
        <v>18</v>
      </c>
      <c r="D197" s="52">
        <v>70</v>
      </c>
      <c r="E197" s="37">
        <v>21</v>
      </c>
      <c r="F197" s="18">
        <f t="shared" si="270"/>
        <v>350</v>
      </c>
      <c r="G197" s="19">
        <f>D197*4500</f>
        <v>315000</v>
      </c>
      <c r="H197" s="20">
        <f>D197*4200</f>
        <v>294000</v>
      </c>
      <c r="I197" s="20">
        <f>D197*3800</f>
        <v>266000</v>
      </c>
      <c r="J197" s="20">
        <f>D197*3800</f>
        <v>266000</v>
      </c>
      <c r="K197" s="20">
        <f>D197*3800</f>
        <v>266000</v>
      </c>
      <c r="L197" s="114">
        <f>SUM(G197:K197)</f>
        <v>1407000</v>
      </c>
      <c r="M197" s="114">
        <f>F197*500</f>
        <v>175000</v>
      </c>
      <c r="N197" s="114">
        <f t="shared" si="271"/>
        <v>350000</v>
      </c>
      <c r="O197" s="21">
        <f>L197+M197+N197</f>
        <v>1932000</v>
      </c>
      <c r="P197" s="116">
        <f>E197*5000</f>
        <v>105000</v>
      </c>
      <c r="Q197" s="116">
        <f>E197*500</f>
        <v>10500</v>
      </c>
      <c r="R197" s="116">
        <f t="shared" si="272"/>
        <v>21000</v>
      </c>
      <c r="S197" s="22">
        <f>P197+Q197+R197</f>
        <v>136500</v>
      </c>
      <c r="T197" s="23">
        <f t="shared" si="273"/>
        <v>2068500</v>
      </c>
    </row>
    <row r="198" spans="1:20" ht="32.450000000000003" customHeight="1" x14ac:dyDescent="0.25">
      <c r="A198" s="24"/>
      <c r="B198" s="25" t="s">
        <v>186</v>
      </c>
      <c r="C198" s="46">
        <f t="shared" ref="C198:O198" si="274">C194+C195+C196+C197</f>
        <v>113</v>
      </c>
      <c r="D198" s="47">
        <f t="shared" si="274"/>
        <v>304</v>
      </c>
      <c r="E198" s="48">
        <f>SUM(E194:E197)</f>
        <v>123</v>
      </c>
      <c r="F198" s="47">
        <f t="shared" si="274"/>
        <v>1520</v>
      </c>
      <c r="G198" s="29">
        <f t="shared" si="274"/>
        <v>1368000</v>
      </c>
      <c r="H198" s="29">
        <f t="shared" si="274"/>
        <v>1276800</v>
      </c>
      <c r="I198" s="29">
        <f t="shared" si="274"/>
        <v>1155200</v>
      </c>
      <c r="J198" s="29">
        <f t="shared" si="274"/>
        <v>1155200</v>
      </c>
      <c r="K198" s="29">
        <f t="shared" si="274"/>
        <v>1155200</v>
      </c>
      <c r="L198" s="29">
        <f t="shared" si="274"/>
        <v>6110400</v>
      </c>
      <c r="M198" s="29">
        <f t="shared" si="274"/>
        <v>760000</v>
      </c>
      <c r="N198" s="29">
        <f t="shared" si="274"/>
        <v>1520000</v>
      </c>
      <c r="O198" s="113">
        <f t="shared" si="274"/>
        <v>8390400</v>
      </c>
      <c r="P198" s="29">
        <f t="shared" ref="P198:S198" si="275">P194+P195+P196+P197</f>
        <v>615000</v>
      </c>
      <c r="Q198" s="29">
        <f t="shared" si="275"/>
        <v>61500</v>
      </c>
      <c r="R198" s="29">
        <f t="shared" si="275"/>
        <v>123000</v>
      </c>
      <c r="S198" s="113">
        <f t="shared" si="275"/>
        <v>799500</v>
      </c>
      <c r="T198" s="118">
        <f>SUM(T194:T197)</f>
        <v>9189900</v>
      </c>
    </row>
    <row r="199" spans="1:20" ht="32.450000000000003" customHeight="1" x14ac:dyDescent="0.25">
      <c r="A199" s="146" t="s">
        <v>187</v>
      </c>
      <c r="B199" s="32"/>
      <c r="C199" s="40"/>
      <c r="D199" s="41"/>
      <c r="E199" s="42"/>
      <c r="F199" s="41"/>
      <c r="G199" s="43"/>
      <c r="H199" s="44"/>
      <c r="I199" s="44"/>
      <c r="J199" s="44"/>
      <c r="K199" s="44"/>
      <c r="L199" s="45"/>
      <c r="M199" s="45"/>
      <c r="N199" s="45"/>
      <c r="O199" s="45"/>
      <c r="P199" s="45"/>
      <c r="Q199" s="45"/>
      <c r="R199" s="45"/>
      <c r="S199" s="45"/>
      <c r="T199" s="45"/>
    </row>
    <row r="200" spans="1:20" ht="32.450000000000003" customHeight="1" x14ac:dyDescent="0.25">
      <c r="A200" s="147"/>
      <c r="B200" s="39" t="s">
        <v>188</v>
      </c>
      <c r="C200" s="36">
        <v>218</v>
      </c>
      <c r="D200" s="52">
        <v>1187</v>
      </c>
      <c r="E200" s="37">
        <v>343</v>
      </c>
      <c r="F200" s="18">
        <f t="shared" ref="F200:F209" si="276">D200*5</f>
        <v>5935</v>
      </c>
      <c r="G200" s="19">
        <f t="shared" ref="G200:G209" si="277">D200*4500</f>
        <v>5341500</v>
      </c>
      <c r="H200" s="20">
        <f t="shared" ref="H200:H209" si="278">D200*4200</f>
        <v>4985400</v>
      </c>
      <c r="I200" s="20">
        <f t="shared" ref="I200:I209" si="279">D200*3800</f>
        <v>4510600</v>
      </c>
      <c r="J200" s="20">
        <f t="shared" ref="J200:J209" si="280">D200*3800</f>
        <v>4510600</v>
      </c>
      <c r="K200" s="20">
        <f t="shared" ref="K200:K209" si="281">D200*3800</f>
        <v>4510600</v>
      </c>
      <c r="L200" s="114">
        <f t="shared" ref="L200:L209" si="282">SUM(G200:K200)</f>
        <v>23858700</v>
      </c>
      <c r="M200" s="114">
        <f t="shared" ref="M200:M209" si="283">F200*500</f>
        <v>2967500</v>
      </c>
      <c r="N200" s="114">
        <f t="shared" ref="N200:N209" si="284">F200*1000</f>
        <v>5935000</v>
      </c>
      <c r="O200" s="21">
        <f t="shared" ref="O200:O209" si="285">L200+M200+N200</f>
        <v>32761200</v>
      </c>
      <c r="P200" s="116">
        <f t="shared" ref="P200:P209" si="286">E200*5000</f>
        <v>1715000</v>
      </c>
      <c r="Q200" s="116">
        <f t="shared" ref="Q200:Q209" si="287">E200*500</f>
        <v>171500</v>
      </c>
      <c r="R200" s="116">
        <f t="shared" ref="R200:R209" si="288">E200*1000</f>
        <v>343000</v>
      </c>
      <c r="S200" s="22">
        <f t="shared" ref="S200:S209" si="289">P200+Q200+R200</f>
        <v>2229500</v>
      </c>
      <c r="T200" s="23">
        <f t="shared" ref="T200:T208" si="290">O200+S200</f>
        <v>34990700</v>
      </c>
    </row>
    <row r="201" spans="1:20" ht="32.450000000000003" customHeight="1" x14ac:dyDescent="0.25">
      <c r="A201" s="147"/>
      <c r="B201" s="39" t="s">
        <v>189</v>
      </c>
      <c r="C201" s="36">
        <v>37</v>
      </c>
      <c r="D201" s="52">
        <v>93</v>
      </c>
      <c r="E201" s="37">
        <v>39</v>
      </c>
      <c r="F201" s="18">
        <f t="shared" si="276"/>
        <v>465</v>
      </c>
      <c r="G201" s="19">
        <f t="shared" si="277"/>
        <v>418500</v>
      </c>
      <c r="H201" s="20">
        <f t="shared" si="278"/>
        <v>390600</v>
      </c>
      <c r="I201" s="20">
        <f t="shared" si="279"/>
        <v>353400</v>
      </c>
      <c r="J201" s="20">
        <f t="shared" si="280"/>
        <v>353400</v>
      </c>
      <c r="K201" s="20">
        <f t="shared" si="281"/>
        <v>353400</v>
      </c>
      <c r="L201" s="114">
        <f t="shared" si="282"/>
        <v>1869300</v>
      </c>
      <c r="M201" s="114">
        <f t="shared" si="283"/>
        <v>232500</v>
      </c>
      <c r="N201" s="114">
        <f t="shared" si="284"/>
        <v>465000</v>
      </c>
      <c r="O201" s="21">
        <f t="shared" si="285"/>
        <v>2566800</v>
      </c>
      <c r="P201" s="116">
        <f t="shared" si="286"/>
        <v>195000</v>
      </c>
      <c r="Q201" s="116">
        <f t="shared" si="287"/>
        <v>19500</v>
      </c>
      <c r="R201" s="116">
        <f t="shared" si="288"/>
        <v>39000</v>
      </c>
      <c r="S201" s="22">
        <f t="shared" si="289"/>
        <v>253500</v>
      </c>
      <c r="T201" s="23">
        <f t="shared" si="290"/>
        <v>2820300</v>
      </c>
    </row>
    <row r="202" spans="1:20" ht="32.450000000000003" customHeight="1" x14ac:dyDescent="0.25">
      <c r="A202" s="147"/>
      <c r="B202" s="39" t="s">
        <v>190</v>
      </c>
      <c r="C202" s="36">
        <v>27</v>
      </c>
      <c r="D202" s="52">
        <v>52</v>
      </c>
      <c r="E202" s="37">
        <v>27</v>
      </c>
      <c r="F202" s="18">
        <f t="shared" si="276"/>
        <v>260</v>
      </c>
      <c r="G202" s="19">
        <f t="shared" si="277"/>
        <v>234000</v>
      </c>
      <c r="H202" s="20">
        <f t="shared" si="278"/>
        <v>218400</v>
      </c>
      <c r="I202" s="20">
        <f t="shared" si="279"/>
        <v>197600</v>
      </c>
      <c r="J202" s="20">
        <f t="shared" si="280"/>
        <v>197600</v>
      </c>
      <c r="K202" s="20">
        <f t="shared" si="281"/>
        <v>197600</v>
      </c>
      <c r="L202" s="114">
        <f t="shared" si="282"/>
        <v>1045200</v>
      </c>
      <c r="M202" s="114">
        <f t="shared" si="283"/>
        <v>130000</v>
      </c>
      <c r="N202" s="114">
        <f t="shared" si="284"/>
        <v>260000</v>
      </c>
      <c r="O202" s="21">
        <f t="shared" si="285"/>
        <v>1435200</v>
      </c>
      <c r="P202" s="116">
        <f t="shared" si="286"/>
        <v>135000</v>
      </c>
      <c r="Q202" s="116">
        <f t="shared" si="287"/>
        <v>13500</v>
      </c>
      <c r="R202" s="116">
        <f t="shared" si="288"/>
        <v>27000</v>
      </c>
      <c r="S202" s="22">
        <f t="shared" si="289"/>
        <v>175500</v>
      </c>
      <c r="T202" s="23">
        <f t="shared" si="290"/>
        <v>1610700</v>
      </c>
    </row>
    <row r="203" spans="1:20" ht="32.450000000000003" customHeight="1" x14ac:dyDescent="0.25">
      <c r="A203" s="147"/>
      <c r="B203" s="39" t="s">
        <v>191</v>
      </c>
      <c r="C203" s="36">
        <v>52</v>
      </c>
      <c r="D203" s="52">
        <v>105</v>
      </c>
      <c r="E203" s="37">
        <v>53</v>
      </c>
      <c r="F203" s="18">
        <f t="shared" si="276"/>
        <v>525</v>
      </c>
      <c r="G203" s="19">
        <f t="shared" si="277"/>
        <v>472500</v>
      </c>
      <c r="H203" s="20">
        <f t="shared" si="278"/>
        <v>441000</v>
      </c>
      <c r="I203" s="20">
        <f t="shared" si="279"/>
        <v>399000</v>
      </c>
      <c r="J203" s="20">
        <f t="shared" si="280"/>
        <v>399000</v>
      </c>
      <c r="K203" s="20">
        <f t="shared" si="281"/>
        <v>399000</v>
      </c>
      <c r="L203" s="114">
        <f t="shared" si="282"/>
        <v>2110500</v>
      </c>
      <c r="M203" s="114">
        <f t="shared" si="283"/>
        <v>262500</v>
      </c>
      <c r="N203" s="114">
        <f t="shared" si="284"/>
        <v>525000</v>
      </c>
      <c r="O203" s="21">
        <f t="shared" si="285"/>
        <v>2898000</v>
      </c>
      <c r="P203" s="116">
        <f t="shared" si="286"/>
        <v>265000</v>
      </c>
      <c r="Q203" s="116">
        <f t="shared" si="287"/>
        <v>26500</v>
      </c>
      <c r="R203" s="116">
        <f t="shared" si="288"/>
        <v>53000</v>
      </c>
      <c r="S203" s="22">
        <f t="shared" si="289"/>
        <v>344500</v>
      </c>
      <c r="T203" s="23">
        <f t="shared" si="290"/>
        <v>3242500</v>
      </c>
    </row>
    <row r="204" spans="1:20" ht="32.450000000000003" customHeight="1" x14ac:dyDescent="0.25">
      <c r="A204" s="147"/>
      <c r="B204" s="39" t="s">
        <v>192</v>
      </c>
      <c r="C204" s="36">
        <v>16</v>
      </c>
      <c r="D204" s="52">
        <v>56</v>
      </c>
      <c r="E204" s="37">
        <v>18</v>
      </c>
      <c r="F204" s="18">
        <f t="shared" si="276"/>
        <v>280</v>
      </c>
      <c r="G204" s="19">
        <f t="shared" si="277"/>
        <v>252000</v>
      </c>
      <c r="H204" s="20">
        <f t="shared" si="278"/>
        <v>235200</v>
      </c>
      <c r="I204" s="20">
        <f t="shared" si="279"/>
        <v>212800</v>
      </c>
      <c r="J204" s="20">
        <f t="shared" si="280"/>
        <v>212800</v>
      </c>
      <c r="K204" s="20">
        <f t="shared" si="281"/>
        <v>212800</v>
      </c>
      <c r="L204" s="114">
        <f t="shared" si="282"/>
        <v>1125600</v>
      </c>
      <c r="M204" s="114">
        <f t="shared" si="283"/>
        <v>140000</v>
      </c>
      <c r="N204" s="114">
        <f t="shared" si="284"/>
        <v>280000</v>
      </c>
      <c r="O204" s="21">
        <f t="shared" si="285"/>
        <v>1545600</v>
      </c>
      <c r="P204" s="116">
        <f t="shared" si="286"/>
        <v>90000</v>
      </c>
      <c r="Q204" s="116">
        <f t="shared" si="287"/>
        <v>9000</v>
      </c>
      <c r="R204" s="116">
        <f t="shared" si="288"/>
        <v>18000</v>
      </c>
      <c r="S204" s="22">
        <f t="shared" si="289"/>
        <v>117000</v>
      </c>
      <c r="T204" s="23">
        <f t="shared" si="290"/>
        <v>1662600</v>
      </c>
    </row>
    <row r="205" spans="1:20" ht="32.450000000000003" customHeight="1" x14ac:dyDescent="0.25">
      <c r="A205" s="147"/>
      <c r="B205" s="39" t="s">
        <v>193</v>
      </c>
      <c r="C205" s="36">
        <v>14</v>
      </c>
      <c r="D205" s="52">
        <v>51</v>
      </c>
      <c r="E205" s="37">
        <v>16</v>
      </c>
      <c r="F205" s="18">
        <f t="shared" si="276"/>
        <v>255</v>
      </c>
      <c r="G205" s="19">
        <f t="shared" si="277"/>
        <v>229500</v>
      </c>
      <c r="H205" s="20">
        <f t="shared" si="278"/>
        <v>214200</v>
      </c>
      <c r="I205" s="20">
        <f t="shared" si="279"/>
        <v>193800</v>
      </c>
      <c r="J205" s="20">
        <f t="shared" si="280"/>
        <v>193800</v>
      </c>
      <c r="K205" s="20">
        <f t="shared" si="281"/>
        <v>193800</v>
      </c>
      <c r="L205" s="114">
        <f t="shared" si="282"/>
        <v>1025100</v>
      </c>
      <c r="M205" s="114">
        <f t="shared" si="283"/>
        <v>127500</v>
      </c>
      <c r="N205" s="114">
        <f t="shared" si="284"/>
        <v>255000</v>
      </c>
      <c r="O205" s="21">
        <f t="shared" si="285"/>
        <v>1407600</v>
      </c>
      <c r="P205" s="116">
        <f t="shared" si="286"/>
        <v>80000</v>
      </c>
      <c r="Q205" s="116">
        <f t="shared" si="287"/>
        <v>8000</v>
      </c>
      <c r="R205" s="116">
        <f t="shared" si="288"/>
        <v>16000</v>
      </c>
      <c r="S205" s="22">
        <f t="shared" si="289"/>
        <v>104000</v>
      </c>
      <c r="T205" s="23">
        <f t="shared" si="290"/>
        <v>1511600</v>
      </c>
    </row>
    <row r="206" spans="1:20" ht="32.450000000000003" customHeight="1" x14ac:dyDescent="0.25">
      <c r="A206" s="147"/>
      <c r="B206" s="39" t="s">
        <v>194</v>
      </c>
      <c r="C206" s="36">
        <v>28</v>
      </c>
      <c r="D206" s="52">
        <v>72</v>
      </c>
      <c r="E206" s="37">
        <v>31</v>
      </c>
      <c r="F206" s="18">
        <f t="shared" si="276"/>
        <v>360</v>
      </c>
      <c r="G206" s="19">
        <f t="shared" si="277"/>
        <v>324000</v>
      </c>
      <c r="H206" s="20">
        <f t="shared" si="278"/>
        <v>302400</v>
      </c>
      <c r="I206" s="20">
        <f t="shared" si="279"/>
        <v>273600</v>
      </c>
      <c r="J206" s="20">
        <f t="shared" si="280"/>
        <v>273600</v>
      </c>
      <c r="K206" s="20">
        <f t="shared" si="281"/>
        <v>273600</v>
      </c>
      <c r="L206" s="114">
        <f t="shared" si="282"/>
        <v>1447200</v>
      </c>
      <c r="M206" s="114">
        <f t="shared" si="283"/>
        <v>180000</v>
      </c>
      <c r="N206" s="114">
        <f t="shared" si="284"/>
        <v>360000</v>
      </c>
      <c r="O206" s="21">
        <f t="shared" si="285"/>
        <v>1987200</v>
      </c>
      <c r="P206" s="116">
        <f t="shared" si="286"/>
        <v>155000</v>
      </c>
      <c r="Q206" s="116">
        <f t="shared" si="287"/>
        <v>15500</v>
      </c>
      <c r="R206" s="116">
        <f t="shared" si="288"/>
        <v>31000</v>
      </c>
      <c r="S206" s="22">
        <f t="shared" si="289"/>
        <v>201500</v>
      </c>
      <c r="T206" s="23">
        <f t="shared" si="290"/>
        <v>2188700</v>
      </c>
    </row>
    <row r="207" spans="1:20" ht="32.450000000000003" customHeight="1" x14ac:dyDescent="0.25">
      <c r="A207" s="147"/>
      <c r="B207" s="39" t="s">
        <v>195</v>
      </c>
      <c r="C207" s="36">
        <v>9</v>
      </c>
      <c r="D207" s="52">
        <v>25</v>
      </c>
      <c r="E207" s="37">
        <v>10</v>
      </c>
      <c r="F207" s="18">
        <f t="shared" si="276"/>
        <v>125</v>
      </c>
      <c r="G207" s="19">
        <f t="shared" si="277"/>
        <v>112500</v>
      </c>
      <c r="H207" s="20">
        <f t="shared" si="278"/>
        <v>105000</v>
      </c>
      <c r="I207" s="20">
        <f t="shared" si="279"/>
        <v>95000</v>
      </c>
      <c r="J207" s="20">
        <f t="shared" si="280"/>
        <v>95000</v>
      </c>
      <c r="K207" s="20">
        <f t="shared" si="281"/>
        <v>95000</v>
      </c>
      <c r="L207" s="114">
        <f t="shared" si="282"/>
        <v>502500</v>
      </c>
      <c r="M207" s="114">
        <f t="shared" si="283"/>
        <v>62500</v>
      </c>
      <c r="N207" s="114">
        <f t="shared" si="284"/>
        <v>125000</v>
      </c>
      <c r="O207" s="21">
        <f t="shared" si="285"/>
        <v>690000</v>
      </c>
      <c r="P207" s="116">
        <f t="shared" si="286"/>
        <v>50000</v>
      </c>
      <c r="Q207" s="116">
        <f t="shared" si="287"/>
        <v>5000</v>
      </c>
      <c r="R207" s="116">
        <f t="shared" si="288"/>
        <v>10000</v>
      </c>
      <c r="S207" s="22">
        <f t="shared" si="289"/>
        <v>65000</v>
      </c>
      <c r="T207" s="23">
        <f t="shared" si="290"/>
        <v>755000</v>
      </c>
    </row>
    <row r="208" spans="1:20" ht="32.450000000000003" customHeight="1" x14ac:dyDescent="0.25">
      <c r="A208" s="147"/>
      <c r="B208" s="39" t="s">
        <v>196</v>
      </c>
      <c r="C208" s="36">
        <v>8</v>
      </c>
      <c r="D208" s="52">
        <v>26</v>
      </c>
      <c r="E208" s="37">
        <v>9</v>
      </c>
      <c r="F208" s="18">
        <f t="shared" si="276"/>
        <v>130</v>
      </c>
      <c r="G208" s="19">
        <f t="shared" si="277"/>
        <v>117000</v>
      </c>
      <c r="H208" s="20">
        <f t="shared" si="278"/>
        <v>109200</v>
      </c>
      <c r="I208" s="20">
        <f t="shared" si="279"/>
        <v>98800</v>
      </c>
      <c r="J208" s="20">
        <f t="shared" si="280"/>
        <v>98800</v>
      </c>
      <c r="K208" s="20">
        <f t="shared" si="281"/>
        <v>98800</v>
      </c>
      <c r="L208" s="114">
        <f t="shared" si="282"/>
        <v>522600</v>
      </c>
      <c r="M208" s="114">
        <f t="shared" si="283"/>
        <v>65000</v>
      </c>
      <c r="N208" s="114">
        <f t="shared" si="284"/>
        <v>130000</v>
      </c>
      <c r="O208" s="21">
        <f t="shared" si="285"/>
        <v>717600</v>
      </c>
      <c r="P208" s="116">
        <f t="shared" si="286"/>
        <v>45000</v>
      </c>
      <c r="Q208" s="116">
        <f t="shared" si="287"/>
        <v>4500</v>
      </c>
      <c r="R208" s="116">
        <f t="shared" si="288"/>
        <v>9000</v>
      </c>
      <c r="S208" s="22">
        <f t="shared" si="289"/>
        <v>58500</v>
      </c>
      <c r="T208" s="23">
        <f t="shared" si="290"/>
        <v>776100</v>
      </c>
    </row>
    <row r="209" spans="1:20" ht="32.450000000000003" customHeight="1" x14ac:dyDescent="0.25">
      <c r="A209" s="150"/>
      <c r="B209" s="39" t="s">
        <v>197</v>
      </c>
      <c r="C209" s="36">
        <v>16</v>
      </c>
      <c r="D209" s="52">
        <v>73</v>
      </c>
      <c r="E209" s="37">
        <v>22</v>
      </c>
      <c r="F209" s="18">
        <f t="shared" si="276"/>
        <v>365</v>
      </c>
      <c r="G209" s="19">
        <f t="shared" si="277"/>
        <v>328500</v>
      </c>
      <c r="H209" s="20">
        <f t="shared" si="278"/>
        <v>306600</v>
      </c>
      <c r="I209" s="20">
        <f t="shared" si="279"/>
        <v>277400</v>
      </c>
      <c r="J209" s="20">
        <f t="shared" si="280"/>
        <v>277400</v>
      </c>
      <c r="K209" s="20">
        <f t="shared" si="281"/>
        <v>277400</v>
      </c>
      <c r="L209" s="114">
        <f t="shared" si="282"/>
        <v>1467300</v>
      </c>
      <c r="M209" s="114">
        <f t="shared" si="283"/>
        <v>182500</v>
      </c>
      <c r="N209" s="114">
        <f t="shared" si="284"/>
        <v>365000</v>
      </c>
      <c r="O209" s="21">
        <f t="shared" si="285"/>
        <v>2014800</v>
      </c>
      <c r="P209" s="116">
        <f t="shared" si="286"/>
        <v>110000</v>
      </c>
      <c r="Q209" s="116">
        <f t="shared" si="287"/>
        <v>11000</v>
      </c>
      <c r="R209" s="116">
        <f t="shared" si="288"/>
        <v>22000</v>
      </c>
      <c r="S209" s="22">
        <f t="shared" si="289"/>
        <v>143000</v>
      </c>
      <c r="T209" s="23">
        <f>O209+S209</f>
        <v>2157800</v>
      </c>
    </row>
    <row r="210" spans="1:20" ht="32.450000000000003" customHeight="1" x14ac:dyDescent="0.25">
      <c r="A210" s="68"/>
      <c r="B210" s="25" t="s">
        <v>198</v>
      </c>
      <c r="C210" s="46">
        <f>C200+C201+C202+C203+C204+C205+C206+C207+C208+C209</f>
        <v>425</v>
      </c>
      <c r="D210" s="47">
        <f t="shared" ref="D210:O210" si="291">D200+D201+D202+D203+D204+D205+D206+D207+D208+D209</f>
        <v>1740</v>
      </c>
      <c r="E210" s="48">
        <f>SUM(E200:E209)</f>
        <v>568</v>
      </c>
      <c r="F210" s="47">
        <f t="shared" si="291"/>
        <v>8700</v>
      </c>
      <c r="G210" s="29">
        <f t="shared" si="291"/>
        <v>7830000</v>
      </c>
      <c r="H210" s="29">
        <f t="shared" si="291"/>
        <v>7308000</v>
      </c>
      <c r="I210" s="29">
        <f t="shared" si="291"/>
        <v>6612000</v>
      </c>
      <c r="J210" s="29">
        <f t="shared" si="291"/>
        <v>6612000</v>
      </c>
      <c r="K210" s="29">
        <f t="shared" si="291"/>
        <v>6612000</v>
      </c>
      <c r="L210" s="29">
        <f t="shared" si="291"/>
        <v>34974000</v>
      </c>
      <c r="M210" s="29">
        <f t="shared" si="291"/>
        <v>4350000</v>
      </c>
      <c r="N210" s="29">
        <f t="shared" si="291"/>
        <v>8700000</v>
      </c>
      <c r="O210" s="113">
        <f t="shared" si="291"/>
        <v>48024000</v>
      </c>
      <c r="P210" s="29">
        <f t="shared" ref="P210:S210" si="292">P200+P201+P202+P203+P204+P205+P206+P207+P208+P209</f>
        <v>2840000</v>
      </c>
      <c r="Q210" s="29">
        <f t="shared" si="292"/>
        <v>284000</v>
      </c>
      <c r="R210" s="29">
        <f t="shared" si="292"/>
        <v>568000</v>
      </c>
      <c r="S210" s="113">
        <f t="shared" si="292"/>
        <v>3692000</v>
      </c>
      <c r="T210" s="118">
        <f>SUM(T200:T209)</f>
        <v>51716000</v>
      </c>
    </row>
    <row r="211" spans="1:20" ht="32.450000000000003" customHeight="1" x14ac:dyDescent="0.25">
      <c r="A211" s="146" t="s">
        <v>199</v>
      </c>
      <c r="B211" s="32"/>
      <c r="C211" s="40"/>
      <c r="D211" s="41"/>
      <c r="E211" s="42"/>
      <c r="F211" s="41"/>
      <c r="G211" s="43"/>
      <c r="H211" s="44"/>
      <c r="I211" s="44"/>
      <c r="J211" s="44"/>
      <c r="K211" s="44"/>
      <c r="L211" s="45"/>
      <c r="M211" s="45"/>
      <c r="N211" s="45"/>
      <c r="O211" s="45"/>
      <c r="P211" s="45"/>
      <c r="Q211" s="45"/>
      <c r="R211" s="45"/>
      <c r="S211" s="45"/>
      <c r="T211" s="45"/>
    </row>
    <row r="212" spans="1:20" ht="32.450000000000003" customHeight="1" x14ac:dyDescent="0.25">
      <c r="A212" s="147"/>
      <c r="B212" s="39" t="s">
        <v>200</v>
      </c>
      <c r="C212" s="36">
        <v>35</v>
      </c>
      <c r="D212" s="52">
        <v>72</v>
      </c>
      <c r="E212" s="37">
        <v>36</v>
      </c>
      <c r="F212" s="18">
        <f t="shared" ref="F212:F214" si="293">D212*5</f>
        <v>360</v>
      </c>
      <c r="G212" s="19">
        <f>D212*4500</f>
        <v>324000</v>
      </c>
      <c r="H212" s="20">
        <f>D212*4200</f>
        <v>302400</v>
      </c>
      <c r="I212" s="20">
        <f>D212*3800</f>
        <v>273600</v>
      </c>
      <c r="J212" s="20">
        <f>D212*3800</f>
        <v>273600</v>
      </c>
      <c r="K212" s="20">
        <f>D212*3800</f>
        <v>273600</v>
      </c>
      <c r="L212" s="114">
        <f>SUM(G212:K212)</f>
        <v>1447200</v>
      </c>
      <c r="M212" s="114">
        <f>F212*500</f>
        <v>180000</v>
      </c>
      <c r="N212" s="114">
        <f t="shared" ref="N212:N214" si="294">F212*1000</f>
        <v>360000</v>
      </c>
      <c r="O212" s="21">
        <f>L212+M212+N212</f>
        <v>1987200</v>
      </c>
      <c r="P212" s="116">
        <f>E212*5000</f>
        <v>180000</v>
      </c>
      <c r="Q212" s="116">
        <f>E212*500</f>
        <v>18000</v>
      </c>
      <c r="R212" s="116">
        <f t="shared" ref="R212:R214" si="295">E212*1000</f>
        <v>36000</v>
      </c>
      <c r="S212" s="22">
        <f>P212+Q212+R212</f>
        <v>234000</v>
      </c>
      <c r="T212" s="23">
        <f t="shared" ref="T212:T214" si="296">O212+S212</f>
        <v>2221200</v>
      </c>
    </row>
    <row r="213" spans="1:20" ht="32.450000000000003" customHeight="1" x14ac:dyDescent="0.25">
      <c r="A213" s="147"/>
      <c r="B213" s="39" t="s">
        <v>201</v>
      </c>
      <c r="C213" s="36">
        <v>12</v>
      </c>
      <c r="D213" s="52">
        <v>27</v>
      </c>
      <c r="E213" s="37">
        <v>12</v>
      </c>
      <c r="F213" s="18">
        <f t="shared" si="293"/>
        <v>135</v>
      </c>
      <c r="G213" s="19">
        <f>D213*4500</f>
        <v>121500</v>
      </c>
      <c r="H213" s="20">
        <f>D213*4200</f>
        <v>113400</v>
      </c>
      <c r="I213" s="20">
        <f>D213*3800</f>
        <v>102600</v>
      </c>
      <c r="J213" s="20">
        <f>D213*3800</f>
        <v>102600</v>
      </c>
      <c r="K213" s="20">
        <f>D213*3800</f>
        <v>102600</v>
      </c>
      <c r="L213" s="114">
        <f>SUM(G213:K213)</f>
        <v>542700</v>
      </c>
      <c r="M213" s="114">
        <f>F213*500</f>
        <v>67500</v>
      </c>
      <c r="N213" s="114">
        <f t="shared" si="294"/>
        <v>135000</v>
      </c>
      <c r="O213" s="21">
        <f>L213+M213+N213</f>
        <v>745200</v>
      </c>
      <c r="P213" s="116">
        <f>E213*5000</f>
        <v>60000</v>
      </c>
      <c r="Q213" s="116">
        <f>E213*500</f>
        <v>6000</v>
      </c>
      <c r="R213" s="116">
        <f t="shared" si="295"/>
        <v>12000</v>
      </c>
      <c r="S213" s="22">
        <f>P213+Q213+R213</f>
        <v>78000</v>
      </c>
      <c r="T213" s="23">
        <f t="shared" si="296"/>
        <v>823200</v>
      </c>
    </row>
    <row r="214" spans="1:20" ht="32.450000000000003" customHeight="1" x14ac:dyDescent="0.25">
      <c r="A214" s="150"/>
      <c r="B214" s="39" t="s">
        <v>202</v>
      </c>
      <c r="C214" s="36">
        <v>16</v>
      </c>
      <c r="D214" s="52">
        <v>23</v>
      </c>
      <c r="E214" s="37">
        <v>16</v>
      </c>
      <c r="F214" s="18">
        <f t="shared" si="293"/>
        <v>115</v>
      </c>
      <c r="G214" s="19">
        <f>D214*4500</f>
        <v>103500</v>
      </c>
      <c r="H214" s="20">
        <f>D214*4200</f>
        <v>96600</v>
      </c>
      <c r="I214" s="20">
        <f>D214*3800</f>
        <v>87400</v>
      </c>
      <c r="J214" s="20">
        <f>D214*3800</f>
        <v>87400</v>
      </c>
      <c r="K214" s="20">
        <f>D214*3800</f>
        <v>87400</v>
      </c>
      <c r="L214" s="114">
        <f>SUM(G214:K214)</f>
        <v>462300</v>
      </c>
      <c r="M214" s="114">
        <f>F214*500</f>
        <v>57500</v>
      </c>
      <c r="N214" s="114">
        <f t="shared" si="294"/>
        <v>115000</v>
      </c>
      <c r="O214" s="21">
        <f>L214+M214+N214</f>
        <v>634800</v>
      </c>
      <c r="P214" s="116">
        <f>E214*5000</f>
        <v>80000</v>
      </c>
      <c r="Q214" s="116">
        <f>E214*500</f>
        <v>8000</v>
      </c>
      <c r="R214" s="116">
        <f t="shared" si="295"/>
        <v>16000</v>
      </c>
      <c r="S214" s="22">
        <f>P214+Q214+R214</f>
        <v>104000</v>
      </c>
      <c r="T214" s="23">
        <f t="shared" si="296"/>
        <v>738800</v>
      </c>
    </row>
    <row r="215" spans="1:20" ht="32.450000000000003" customHeight="1" x14ac:dyDescent="0.25">
      <c r="A215" s="24"/>
      <c r="B215" s="25" t="s">
        <v>203</v>
      </c>
      <c r="C215" s="46">
        <f t="shared" ref="C215:O215" si="297">C212+C213+C214</f>
        <v>63</v>
      </c>
      <c r="D215" s="47">
        <f>D212+D213+D214</f>
        <v>122</v>
      </c>
      <c r="E215" s="48">
        <f>SUM(E212:E214)</f>
        <v>64</v>
      </c>
      <c r="F215" s="47">
        <f t="shared" si="297"/>
        <v>610</v>
      </c>
      <c r="G215" s="29">
        <f t="shared" si="297"/>
        <v>549000</v>
      </c>
      <c r="H215" s="29">
        <f t="shared" si="297"/>
        <v>512400</v>
      </c>
      <c r="I215" s="29">
        <f t="shared" si="297"/>
        <v>463600</v>
      </c>
      <c r="J215" s="29">
        <f t="shared" si="297"/>
        <v>463600</v>
      </c>
      <c r="K215" s="29">
        <f t="shared" si="297"/>
        <v>463600</v>
      </c>
      <c r="L215" s="29">
        <f t="shared" si="297"/>
        <v>2452200</v>
      </c>
      <c r="M215" s="29">
        <f t="shared" si="297"/>
        <v>305000</v>
      </c>
      <c r="N215" s="29">
        <f t="shared" si="297"/>
        <v>610000</v>
      </c>
      <c r="O215" s="113">
        <f t="shared" si="297"/>
        <v>3367200</v>
      </c>
      <c r="P215" s="29">
        <f t="shared" ref="P215:S215" si="298">P212+P213+P214</f>
        <v>320000</v>
      </c>
      <c r="Q215" s="29">
        <f t="shared" si="298"/>
        <v>32000</v>
      </c>
      <c r="R215" s="29">
        <f t="shared" si="298"/>
        <v>64000</v>
      </c>
      <c r="S215" s="113">
        <f t="shared" si="298"/>
        <v>416000</v>
      </c>
      <c r="T215" s="118">
        <f>SUM(T212:T214)</f>
        <v>3783200</v>
      </c>
    </row>
    <row r="216" spans="1:20" ht="32.450000000000003" customHeight="1" x14ac:dyDescent="0.25">
      <c r="A216" s="146" t="s">
        <v>204</v>
      </c>
      <c r="B216" s="32"/>
      <c r="C216" s="40"/>
      <c r="D216" s="41"/>
      <c r="E216" s="42"/>
      <c r="F216" s="41"/>
      <c r="G216" s="43"/>
      <c r="H216" s="44"/>
      <c r="I216" s="44"/>
      <c r="J216" s="44"/>
      <c r="K216" s="44"/>
      <c r="L216" s="45"/>
      <c r="M216" s="45"/>
      <c r="N216" s="45"/>
      <c r="O216" s="45"/>
      <c r="P216" s="45"/>
      <c r="Q216" s="45"/>
      <c r="R216" s="45"/>
      <c r="S216" s="45"/>
      <c r="T216" s="45"/>
    </row>
    <row r="217" spans="1:20" ht="32.450000000000003" customHeight="1" x14ac:dyDescent="0.25">
      <c r="A217" s="147"/>
      <c r="B217" s="39" t="s">
        <v>205</v>
      </c>
      <c r="C217" s="36">
        <v>41</v>
      </c>
      <c r="D217" s="52">
        <v>132</v>
      </c>
      <c r="E217" s="37">
        <v>47</v>
      </c>
      <c r="F217" s="18">
        <f t="shared" ref="F217:F219" si="299">D217*5</f>
        <v>660</v>
      </c>
      <c r="G217" s="19">
        <f>D217*4500</f>
        <v>594000</v>
      </c>
      <c r="H217" s="20">
        <f>D217*4200</f>
        <v>554400</v>
      </c>
      <c r="I217" s="20">
        <f>D217*3800</f>
        <v>501600</v>
      </c>
      <c r="J217" s="20">
        <f>D217*3800</f>
        <v>501600</v>
      </c>
      <c r="K217" s="20">
        <f>D217*3800</f>
        <v>501600</v>
      </c>
      <c r="L217" s="114">
        <f>SUM(G217:K217)</f>
        <v>2653200</v>
      </c>
      <c r="M217" s="114">
        <f>F217*500</f>
        <v>330000</v>
      </c>
      <c r="N217" s="114">
        <f t="shared" ref="N217:N219" si="300">F217*1000</f>
        <v>660000</v>
      </c>
      <c r="O217" s="21">
        <f>L217+M217+N217</f>
        <v>3643200</v>
      </c>
      <c r="P217" s="116">
        <f>E217*5000</f>
        <v>235000</v>
      </c>
      <c r="Q217" s="116">
        <f>E217*500</f>
        <v>23500</v>
      </c>
      <c r="R217" s="116">
        <f t="shared" ref="R217:R219" si="301">E217*1000</f>
        <v>47000</v>
      </c>
      <c r="S217" s="22">
        <f>P217+Q217+R217</f>
        <v>305500</v>
      </c>
      <c r="T217" s="23">
        <f t="shared" ref="T217:T219" si="302">O217+S217</f>
        <v>3948700</v>
      </c>
    </row>
    <row r="218" spans="1:20" ht="32.450000000000003" customHeight="1" x14ac:dyDescent="0.25">
      <c r="A218" s="147"/>
      <c r="B218" s="39" t="s">
        <v>206</v>
      </c>
      <c r="C218" s="36">
        <v>25</v>
      </c>
      <c r="D218" s="52">
        <v>101</v>
      </c>
      <c r="E218" s="37">
        <v>30</v>
      </c>
      <c r="F218" s="18">
        <f t="shared" si="299"/>
        <v>505</v>
      </c>
      <c r="G218" s="19">
        <f>D218*4500</f>
        <v>454500</v>
      </c>
      <c r="H218" s="20">
        <f>D218*4200</f>
        <v>424200</v>
      </c>
      <c r="I218" s="20">
        <f>D218*3800</f>
        <v>383800</v>
      </c>
      <c r="J218" s="20">
        <f>D218*3800</f>
        <v>383800</v>
      </c>
      <c r="K218" s="20">
        <f>D218*3800</f>
        <v>383800</v>
      </c>
      <c r="L218" s="114">
        <f>SUM(G218:K218)</f>
        <v>2030100</v>
      </c>
      <c r="M218" s="114">
        <f>F218*500</f>
        <v>252500</v>
      </c>
      <c r="N218" s="114">
        <f t="shared" si="300"/>
        <v>505000</v>
      </c>
      <c r="O218" s="21">
        <f>L218+M218+N218</f>
        <v>2787600</v>
      </c>
      <c r="P218" s="116">
        <f>E218*5000</f>
        <v>150000</v>
      </c>
      <c r="Q218" s="116">
        <f>E218*500</f>
        <v>15000</v>
      </c>
      <c r="R218" s="116">
        <f t="shared" si="301"/>
        <v>30000</v>
      </c>
      <c r="S218" s="22">
        <f>P218+Q218+R218</f>
        <v>195000</v>
      </c>
      <c r="T218" s="23">
        <f t="shared" si="302"/>
        <v>2982600</v>
      </c>
    </row>
    <row r="219" spans="1:20" ht="32.450000000000003" customHeight="1" x14ac:dyDescent="0.25">
      <c r="A219" s="150"/>
      <c r="B219" s="39" t="s">
        <v>207</v>
      </c>
      <c r="C219" s="36">
        <v>14</v>
      </c>
      <c r="D219" s="52">
        <v>37</v>
      </c>
      <c r="E219" s="37">
        <v>15</v>
      </c>
      <c r="F219" s="18">
        <f t="shared" si="299"/>
        <v>185</v>
      </c>
      <c r="G219" s="19">
        <f>D219*4500</f>
        <v>166500</v>
      </c>
      <c r="H219" s="20">
        <f>D219*4200</f>
        <v>155400</v>
      </c>
      <c r="I219" s="20">
        <f>D219*3800</f>
        <v>140600</v>
      </c>
      <c r="J219" s="20">
        <f>D219*3800</f>
        <v>140600</v>
      </c>
      <c r="K219" s="20">
        <f>D219*3800</f>
        <v>140600</v>
      </c>
      <c r="L219" s="114">
        <f>SUM(G219:K219)</f>
        <v>743700</v>
      </c>
      <c r="M219" s="114">
        <f>F219*500</f>
        <v>92500</v>
      </c>
      <c r="N219" s="114">
        <f t="shared" si="300"/>
        <v>185000</v>
      </c>
      <c r="O219" s="21">
        <f>L219+M219+N219</f>
        <v>1021200</v>
      </c>
      <c r="P219" s="116">
        <f>E219*5000</f>
        <v>75000</v>
      </c>
      <c r="Q219" s="116">
        <f>E219*500</f>
        <v>7500</v>
      </c>
      <c r="R219" s="116">
        <f t="shared" si="301"/>
        <v>15000</v>
      </c>
      <c r="S219" s="22">
        <f>P219+Q219+R219</f>
        <v>97500</v>
      </c>
      <c r="T219" s="23">
        <f t="shared" si="302"/>
        <v>1118700</v>
      </c>
    </row>
    <row r="220" spans="1:20" ht="49.15" customHeight="1" x14ac:dyDescent="0.25">
      <c r="A220" s="24"/>
      <c r="B220" s="25" t="s">
        <v>180</v>
      </c>
      <c r="C220" s="46">
        <f t="shared" ref="C220:O220" si="303">C217+C218+C219</f>
        <v>80</v>
      </c>
      <c r="D220" s="47">
        <f t="shared" si="303"/>
        <v>270</v>
      </c>
      <c r="E220" s="48">
        <f>SUM(E217:E219)</f>
        <v>92</v>
      </c>
      <c r="F220" s="47">
        <f t="shared" si="303"/>
        <v>1350</v>
      </c>
      <c r="G220" s="29">
        <f t="shared" si="303"/>
        <v>1215000</v>
      </c>
      <c r="H220" s="29">
        <f t="shared" si="303"/>
        <v>1134000</v>
      </c>
      <c r="I220" s="29">
        <f t="shared" si="303"/>
        <v>1026000</v>
      </c>
      <c r="J220" s="29">
        <f t="shared" si="303"/>
        <v>1026000</v>
      </c>
      <c r="K220" s="29">
        <f t="shared" si="303"/>
        <v>1026000</v>
      </c>
      <c r="L220" s="29">
        <f t="shared" si="303"/>
        <v>5427000</v>
      </c>
      <c r="M220" s="29">
        <f t="shared" si="303"/>
        <v>675000</v>
      </c>
      <c r="N220" s="29">
        <f t="shared" si="303"/>
        <v>1350000</v>
      </c>
      <c r="O220" s="113">
        <f t="shared" si="303"/>
        <v>7452000</v>
      </c>
      <c r="P220" s="29">
        <f t="shared" ref="P220:S220" si="304">P217+P218+P219</f>
        <v>460000</v>
      </c>
      <c r="Q220" s="29">
        <f t="shared" si="304"/>
        <v>46000</v>
      </c>
      <c r="R220" s="29">
        <f t="shared" si="304"/>
        <v>92000</v>
      </c>
      <c r="S220" s="113">
        <f t="shared" si="304"/>
        <v>598000</v>
      </c>
      <c r="T220" s="118">
        <f>SUM(T217:T219)</f>
        <v>8050000</v>
      </c>
    </row>
    <row r="221" spans="1:20" ht="32.450000000000003" customHeight="1" x14ac:dyDescent="0.25">
      <c r="A221" s="146" t="s">
        <v>208</v>
      </c>
      <c r="B221" s="32"/>
      <c r="C221" s="40"/>
      <c r="D221" s="56"/>
      <c r="E221" s="57"/>
      <c r="F221" s="69"/>
      <c r="G221" s="70"/>
      <c r="H221" s="71"/>
      <c r="I221" s="71"/>
      <c r="J221" s="71"/>
      <c r="K221" s="71"/>
      <c r="L221" s="45"/>
      <c r="M221" s="45"/>
      <c r="N221" s="45"/>
      <c r="O221" s="45"/>
      <c r="P221" s="45"/>
      <c r="Q221" s="45"/>
      <c r="R221" s="45"/>
      <c r="S221" s="45"/>
      <c r="T221" s="45"/>
    </row>
    <row r="222" spans="1:20" ht="32.450000000000003" customHeight="1" x14ac:dyDescent="0.25">
      <c r="A222" s="147"/>
      <c r="B222" s="39" t="s">
        <v>209</v>
      </c>
      <c r="C222" s="36">
        <v>161</v>
      </c>
      <c r="D222" s="52">
        <v>1450</v>
      </c>
      <c r="E222" s="37">
        <v>355</v>
      </c>
      <c r="F222" s="18">
        <f t="shared" ref="F222:F228" si="305">D222*5</f>
        <v>7250</v>
      </c>
      <c r="G222" s="19">
        <f t="shared" ref="G222:G228" si="306">D222*4500</f>
        <v>6525000</v>
      </c>
      <c r="H222" s="20">
        <f t="shared" ref="H222:H228" si="307">D222*4200</f>
        <v>6090000</v>
      </c>
      <c r="I222" s="20">
        <f t="shared" ref="I222:I228" si="308">D222*3800</f>
        <v>5510000</v>
      </c>
      <c r="J222" s="20">
        <f t="shared" ref="J222:J228" si="309">D222*3800</f>
        <v>5510000</v>
      </c>
      <c r="K222" s="20">
        <f t="shared" ref="K222:K228" si="310">D222*3800</f>
        <v>5510000</v>
      </c>
      <c r="L222" s="114">
        <f t="shared" ref="L222:L228" si="311">SUM(G222:K222)</f>
        <v>29145000</v>
      </c>
      <c r="M222" s="114">
        <f t="shared" ref="M222:M228" si="312">F222*500</f>
        <v>3625000</v>
      </c>
      <c r="N222" s="114">
        <f t="shared" ref="N222:N228" si="313">F222*1000</f>
        <v>7250000</v>
      </c>
      <c r="O222" s="21">
        <f t="shared" ref="O222:O228" si="314">L222+M222+N222</f>
        <v>40020000</v>
      </c>
      <c r="P222" s="116">
        <f t="shared" ref="P222:P227" si="315">E222*5000</f>
        <v>1775000</v>
      </c>
      <c r="Q222" s="116">
        <f t="shared" ref="Q222:Q227" si="316">E222*500</f>
        <v>177500</v>
      </c>
      <c r="R222" s="116">
        <f t="shared" ref="R222:R228" si="317">E222*1000</f>
        <v>355000</v>
      </c>
      <c r="S222" s="22">
        <f t="shared" ref="S222:S227" si="318">P222+Q222+R222</f>
        <v>2307500</v>
      </c>
      <c r="T222" s="23">
        <f t="shared" ref="T222:T228" si="319">O222+S222</f>
        <v>42327500</v>
      </c>
    </row>
    <row r="223" spans="1:20" ht="32.450000000000003" customHeight="1" x14ac:dyDescent="0.25">
      <c r="A223" s="147"/>
      <c r="B223" s="39" t="s">
        <v>210</v>
      </c>
      <c r="C223" s="36">
        <v>87</v>
      </c>
      <c r="D223" s="52">
        <v>514</v>
      </c>
      <c r="E223" s="37">
        <v>141</v>
      </c>
      <c r="F223" s="18">
        <f t="shared" si="305"/>
        <v>2570</v>
      </c>
      <c r="G223" s="19">
        <f t="shared" si="306"/>
        <v>2313000</v>
      </c>
      <c r="H223" s="20">
        <f t="shared" si="307"/>
        <v>2158800</v>
      </c>
      <c r="I223" s="20">
        <f t="shared" si="308"/>
        <v>1953200</v>
      </c>
      <c r="J223" s="20">
        <f t="shared" si="309"/>
        <v>1953200</v>
      </c>
      <c r="K223" s="20">
        <f t="shared" si="310"/>
        <v>1953200</v>
      </c>
      <c r="L223" s="114">
        <f t="shared" si="311"/>
        <v>10331400</v>
      </c>
      <c r="M223" s="114">
        <f t="shared" si="312"/>
        <v>1285000</v>
      </c>
      <c r="N223" s="114">
        <f t="shared" si="313"/>
        <v>2570000</v>
      </c>
      <c r="O223" s="21">
        <f t="shared" si="314"/>
        <v>14186400</v>
      </c>
      <c r="P223" s="116">
        <f t="shared" si="315"/>
        <v>705000</v>
      </c>
      <c r="Q223" s="116">
        <f t="shared" si="316"/>
        <v>70500</v>
      </c>
      <c r="R223" s="116">
        <f t="shared" si="317"/>
        <v>141000</v>
      </c>
      <c r="S223" s="22">
        <f t="shared" si="318"/>
        <v>916500</v>
      </c>
      <c r="T223" s="23">
        <f t="shared" si="319"/>
        <v>15102900</v>
      </c>
    </row>
    <row r="224" spans="1:20" ht="32.450000000000003" customHeight="1" x14ac:dyDescent="0.25">
      <c r="A224" s="147"/>
      <c r="B224" s="39" t="s">
        <v>211</v>
      </c>
      <c r="C224" s="36">
        <v>117</v>
      </c>
      <c r="D224" s="52">
        <v>639</v>
      </c>
      <c r="E224" s="37">
        <v>183</v>
      </c>
      <c r="F224" s="18">
        <f t="shared" si="305"/>
        <v>3195</v>
      </c>
      <c r="G224" s="19">
        <f t="shared" si="306"/>
        <v>2875500</v>
      </c>
      <c r="H224" s="20">
        <f t="shared" si="307"/>
        <v>2683800</v>
      </c>
      <c r="I224" s="20">
        <f t="shared" si="308"/>
        <v>2428200</v>
      </c>
      <c r="J224" s="20">
        <f t="shared" si="309"/>
        <v>2428200</v>
      </c>
      <c r="K224" s="20">
        <f t="shared" si="310"/>
        <v>2428200</v>
      </c>
      <c r="L224" s="114">
        <f t="shared" si="311"/>
        <v>12843900</v>
      </c>
      <c r="M224" s="114">
        <f t="shared" si="312"/>
        <v>1597500</v>
      </c>
      <c r="N224" s="114">
        <f t="shared" si="313"/>
        <v>3195000</v>
      </c>
      <c r="O224" s="21">
        <f t="shared" si="314"/>
        <v>17636400</v>
      </c>
      <c r="P224" s="116">
        <f t="shared" si="315"/>
        <v>915000</v>
      </c>
      <c r="Q224" s="116">
        <f t="shared" si="316"/>
        <v>91500</v>
      </c>
      <c r="R224" s="116">
        <f t="shared" si="317"/>
        <v>183000</v>
      </c>
      <c r="S224" s="22">
        <f t="shared" si="318"/>
        <v>1189500</v>
      </c>
      <c r="T224" s="23">
        <f t="shared" si="319"/>
        <v>18825900</v>
      </c>
    </row>
    <row r="225" spans="1:20" ht="32.450000000000003" customHeight="1" x14ac:dyDescent="0.25">
      <c r="A225" s="147"/>
      <c r="B225" s="39" t="s">
        <v>212</v>
      </c>
      <c r="C225" s="36">
        <v>34</v>
      </c>
      <c r="D225" s="52">
        <v>171</v>
      </c>
      <c r="E225" s="37">
        <v>47</v>
      </c>
      <c r="F225" s="18">
        <f t="shared" si="305"/>
        <v>855</v>
      </c>
      <c r="G225" s="19">
        <f t="shared" si="306"/>
        <v>769500</v>
      </c>
      <c r="H225" s="20">
        <f t="shared" si="307"/>
        <v>718200</v>
      </c>
      <c r="I225" s="20">
        <f t="shared" si="308"/>
        <v>649800</v>
      </c>
      <c r="J225" s="20">
        <f t="shared" si="309"/>
        <v>649800</v>
      </c>
      <c r="K225" s="20">
        <f t="shared" si="310"/>
        <v>649800</v>
      </c>
      <c r="L225" s="114">
        <f t="shared" si="311"/>
        <v>3437100</v>
      </c>
      <c r="M225" s="114">
        <f t="shared" si="312"/>
        <v>427500</v>
      </c>
      <c r="N225" s="114">
        <f t="shared" si="313"/>
        <v>855000</v>
      </c>
      <c r="O225" s="21">
        <f t="shared" si="314"/>
        <v>4719600</v>
      </c>
      <c r="P225" s="116">
        <f t="shared" si="315"/>
        <v>235000</v>
      </c>
      <c r="Q225" s="116">
        <f t="shared" si="316"/>
        <v>23500</v>
      </c>
      <c r="R225" s="116">
        <f t="shared" si="317"/>
        <v>47000</v>
      </c>
      <c r="S225" s="22">
        <f t="shared" si="318"/>
        <v>305500</v>
      </c>
      <c r="T225" s="23">
        <f t="shared" si="319"/>
        <v>5025100</v>
      </c>
    </row>
    <row r="226" spans="1:20" ht="32.450000000000003" customHeight="1" x14ac:dyDescent="0.25">
      <c r="A226" s="147"/>
      <c r="B226" s="39" t="s">
        <v>213</v>
      </c>
      <c r="C226" s="36">
        <v>18</v>
      </c>
      <c r="D226" s="52">
        <v>54</v>
      </c>
      <c r="E226" s="37">
        <v>20</v>
      </c>
      <c r="F226" s="18">
        <f t="shared" si="305"/>
        <v>270</v>
      </c>
      <c r="G226" s="19">
        <f t="shared" si="306"/>
        <v>243000</v>
      </c>
      <c r="H226" s="20">
        <f t="shared" si="307"/>
        <v>226800</v>
      </c>
      <c r="I226" s="20">
        <f t="shared" si="308"/>
        <v>205200</v>
      </c>
      <c r="J226" s="20">
        <f t="shared" si="309"/>
        <v>205200</v>
      </c>
      <c r="K226" s="20">
        <f t="shared" si="310"/>
        <v>205200</v>
      </c>
      <c r="L226" s="114">
        <f t="shared" si="311"/>
        <v>1085400</v>
      </c>
      <c r="M226" s="114">
        <f t="shared" si="312"/>
        <v>135000</v>
      </c>
      <c r="N226" s="114">
        <f t="shared" si="313"/>
        <v>270000</v>
      </c>
      <c r="O226" s="21">
        <f t="shared" si="314"/>
        <v>1490400</v>
      </c>
      <c r="P226" s="116">
        <f t="shared" si="315"/>
        <v>100000</v>
      </c>
      <c r="Q226" s="116">
        <f t="shared" si="316"/>
        <v>10000</v>
      </c>
      <c r="R226" s="116">
        <f t="shared" si="317"/>
        <v>20000</v>
      </c>
      <c r="S226" s="22">
        <f t="shared" si="318"/>
        <v>130000</v>
      </c>
      <c r="T226" s="23">
        <f t="shared" si="319"/>
        <v>1620400</v>
      </c>
    </row>
    <row r="227" spans="1:20" ht="32.450000000000003" customHeight="1" x14ac:dyDescent="0.25">
      <c r="A227" s="147"/>
      <c r="B227" s="39" t="s">
        <v>214</v>
      </c>
      <c r="C227" s="36">
        <v>20</v>
      </c>
      <c r="D227" s="52">
        <v>89</v>
      </c>
      <c r="E227" s="37">
        <v>30</v>
      </c>
      <c r="F227" s="18">
        <f t="shared" si="305"/>
        <v>445</v>
      </c>
      <c r="G227" s="19">
        <f t="shared" si="306"/>
        <v>400500</v>
      </c>
      <c r="H227" s="20">
        <f t="shared" si="307"/>
        <v>373800</v>
      </c>
      <c r="I227" s="20">
        <f t="shared" si="308"/>
        <v>338200</v>
      </c>
      <c r="J227" s="20">
        <f t="shared" si="309"/>
        <v>338200</v>
      </c>
      <c r="K227" s="20">
        <f t="shared" si="310"/>
        <v>338200</v>
      </c>
      <c r="L227" s="114">
        <f t="shared" si="311"/>
        <v>1788900</v>
      </c>
      <c r="M227" s="114">
        <f t="shared" si="312"/>
        <v>222500</v>
      </c>
      <c r="N227" s="114">
        <f t="shared" si="313"/>
        <v>445000</v>
      </c>
      <c r="O227" s="21">
        <f t="shared" si="314"/>
        <v>2456400</v>
      </c>
      <c r="P227" s="116">
        <f t="shared" si="315"/>
        <v>150000</v>
      </c>
      <c r="Q227" s="116">
        <f t="shared" si="316"/>
        <v>15000</v>
      </c>
      <c r="R227" s="116">
        <f t="shared" si="317"/>
        <v>30000</v>
      </c>
      <c r="S227" s="22">
        <f t="shared" si="318"/>
        <v>195000</v>
      </c>
      <c r="T227" s="23">
        <f t="shared" si="319"/>
        <v>2651400</v>
      </c>
    </row>
    <row r="228" spans="1:20" ht="32.450000000000003" customHeight="1" thickBot="1" x14ac:dyDescent="0.3">
      <c r="A228" s="150"/>
      <c r="B228" s="39" t="s">
        <v>215</v>
      </c>
      <c r="C228" s="16">
        <v>67</v>
      </c>
      <c r="D228" s="72">
        <v>305</v>
      </c>
      <c r="E228" s="73">
        <v>91</v>
      </c>
      <c r="F228" s="18">
        <f t="shared" si="305"/>
        <v>1525</v>
      </c>
      <c r="G228" s="74">
        <f t="shared" si="306"/>
        <v>1372500</v>
      </c>
      <c r="H228" s="75">
        <f t="shared" si="307"/>
        <v>1281000</v>
      </c>
      <c r="I228" s="75">
        <f t="shared" si="308"/>
        <v>1159000</v>
      </c>
      <c r="J228" s="75">
        <f t="shared" si="309"/>
        <v>1159000</v>
      </c>
      <c r="K228" s="75">
        <f t="shared" si="310"/>
        <v>1159000</v>
      </c>
      <c r="L228" s="115">
        <f t="shared" si="311"/>
        <v>6130500</v>
      </c>
      <c r="M228" s="114">
        <f t="shared" si="312"/>
        <v>762500</v>
      </c>
      <c r="N228" s="114">
        <f t="shared" si="313"/>
        <v>1525000</v>
      </c>
      <c r="O228" s="21">
        <f t="shared" si="314"/>
        <v>8418000</v>
      </c>
      <c r="P228" s="116">
        <f>E228*5000</f>
        <v>455000</v>
      </c>
      <c r="Q228" s="116">
        <f>E228*500</f>
        <v>45500</v>
      </c>
      <c r="R228" s="116">
        <f t="shared" si="317"/>
        <v>91000</v>
      </c>
      <c r="S228" s="22">
        <f>P228+Q228+R228</f>
        <v>591500</v>
      </c>
      <c r="T228" s="23">
        <f t="shared" si="319"/>
        <v>9009500</v>
      </c>
    </row>
    <row r="229" spans="1:20" ht="41.45" customHeight="1" thickTop="1" thickBot="1" x14ac:dyDescent="0.3">
      <c r="A229" s="76"/>
      <c r="B229" s="77" t="s">
        <v>216</v>
      </c>
      <c r="C229" s="78">
        <f t="shared" ref="C229:O229" si="320">C222+C223+C224+C225+C226+C227+C228</f>
        <v>504</v>
      </c>
      <c r="D229" s="78">
        <f t="shared" si="320"/>
        <v>3222</v>
      </c>
      <c r="E229" s="79">
        <f>SUM(E222:E228)</f>
        <v>867</v>
      </c>
      <c r="F229" s="80">
        <f t="shared" si="320"/>
        <v>16110</v>
      </c>
      <c r="G229" s="81">
        <f t="shared" si="320"/>
        <v>14499000</v>
      </c>
      <c r="H229" s="81">
        <f t="shared" si="320"/>
        <v>13532400</v>
      </c>
      <c r="I229" s="81">
        <f t="shared" si="320"/>
        <v>12243600</v>
      </c>
      <c r="J229" s="81">
        <f t="shared" si="320"/>
        <v>12243600</v>
      </c>
      <c r="K229" s="81">
        <f t="shared" si="320"/>
        <v>12243600</v>
      </c>
      <c r="L229" s="81">
        <f t="shared" si="320"/>
        <v>64762200</v>
      </c>
      <c r="M229" s="81">
        <f t="shared" si="320"/>
        <v>8055000</v>
      </c>
      <c r="N229" s="81">
        <f t="shared" si="320"/>
        <v>16110000</v>
      </c>
      <c r="O229" s="112">
        <f t="shared" si="320"/>
        <v>88927200</v>
      </c>
      <c r="P229" s="81">
        <f>P222+P223+P224+P225+P226+P227+P228</f>
        <v>4335000</v>
      </c>
      <c r="Q229" s="81">
        <f>Q222+Q223+Q224+Q225+Q226+Q227+Q228</f>
        <v>433500</v>
      </c>
      <c r="R229" s="81">
        <f>R222+R223+R224+R225+R226+R227+R228</f>
        <v>867000</v>
      </c>
      <c r="S229" s="112">
        <f t="shared" ref="S229" si="321">S222+S223+S224+S225+S226+S227+S228</f>
        <v>5635500</v>
      </c>
      <c r="T229" s="119">
        <f>SUM(T222:T228)</f>
        <v>94562700</v>
      </c>
    </row>
    <row r="230" spans="1:20" ht="32.450000000000003" customHeight="1" thickTop="1" thickBot="1" x14ac:dyDescent="0.3">
      <c r="A230" s="82"/>
      <c r="B230" s="83"/>
      <c r="C230" s="84"/>
      <c r="D230" s="84"/>
      <c r="E230" s="84"/>
      <c r="F230" s="84"/>
      <c r="G230" s="85"/>
      <c r="H230" s="85"/>
      <c r="I230" s="85"/>
      <c r="J230" s="85"/>
      <c r="K230" s="85"/>
      <c r="L230" s="86"/>
      <c r="M230" s="85"/>
      <c r="N230" s="85"/>
      <c r="O230" s="86"/>
      <c r="P230" s="85"/>
      <c r="Q230" s="85"/>
      <c r="R230" s="85"/>
      <c r="S230" s="86">
        <f>SUM(P231:R231)</f>
        <v>34976500</v>
      </c>
      <c r="T230" s="87"/>
    </row>
    <row r="231" spans="1:20" ht="32.450000000000003" customHeight="1" thickTop="1" thickBot="1" x14ac:dyDescent="0.3">
      <c r="A231" s="88" t="s">
        <v>217</v>
      </c>
      <c r="B231" s="89"/>
      <c r="C231" s="90">
        <f t="shared" ref="C231:T231" si="322">C10+C22+C29+C42+C49+C58+C62+C70+C77+C82+C87+C95+C99+C104+C110+C116+C121+C129+C136+C140+C145+C156+C161+C171+C176+C184+C192+C198+C210+C215+C220+C229</f>
        <v>4169</v>
      </c>
      <c r="D231" s="90">
        <f t="shared" si="322"/>
        <v>16001</v>
      </c>
      <c r="E231" s="91">
        <f t="shared" si="322"/>
        <v>5381</v>
      </c>
      <c r="F231" s="91">
        <f t="shared" si="322"/>
        <v>80005</v>
      </c>
      <c r="G231" s="92">
        <f t="shared" si="322"/>
        <v>72004500</v>
      </c>
      <c r="H231" s="92">
        <f t="shared" si="322"/>
        <v>67204200</v>
      </c>
      <c r="I231" s="92">
        <f t="shared" si="322"/>
        <v>60803800</v>
      </c>
      <c r="J231" s="92">
        <f t="shared" si="322"/>
        <v>60803800</v>
      </c>
      <c r="K231" s="92">
        <f t="shared" si="322"/>
        <v>60803800</v>
      </c>
      <c r="L231" s="92">
        <f>L10+L22+L29+L42+L49+L58+L62+L70+L77+L82+L87+L95+L99+L104+L110+L116+L121+L129+L136+L140+L145+L156+L161+L171+L176+L184+L192+L198+L210+L215+L220+L229</f>
        <v>321620100</v>
      </c>
      <c r="M231" s="92">
        <f t="shared" ref="M231:S231" si="323">M10+M22+M29+M42+M49+M58+M62+M70+M77+M82+M87+M95+M99+M104+M110+M116+M121+M129+M136+M140+M145+M156+M161+M171+M176+M184+M192+M198+M210+M215+M220+M229</f>
        <v>40002500</v>
      </c>
      <c r="N231" s="92">
        <f t="shared" si="323"/>
        <v>80005000</v>
      </c>
      <c r="O231" s="111">
        <f t="shared" si="323"/>
        <v>441627600</v>
      </c>
      <c r="P231" s="93">
        <f t="shared" si="323"/>
        <v>26905000</v>
      </c>
      <c r="Q231" s="92">
        <f t="shared" si="323"/>
        <v>2690500</v>
      </c>
      <c r="R231" s="92">
        <f t="shared" si="323"/>
        <v>5381000</v>
      </c>
      <c r="S231" s="111">
        <f t="shared" si="323"/>
        <v>34976500</v>
      </c>
      <c r="T231" s="94">
        <f t="shared" si="322"/>
        <v>476604100</v>
      </c>
    </row>
    <row r="232" spans="1:20" ht="32.450000000000003" customHeight="1" thickTop="1" thickBot="1" x14ac:dyDescent="0.35">
      <c r="A232" s="95" t="s">
        <v>243</v>
      </c>
      <c r="B232" s="96" t="s">
        <v>242</v>
      </c>
      <c r="C232" s="97"/>
      <c r="D232" s="97"/>
      <c r="E232" s="98">
        <v>619</v>
      </c>
      <c r="F232" s="98"/>
      <c r="G232" s="99"/>
      <c r="H232" s="100"/>
      <c r="I232" s="100"/>
      <c r="J232" s="100"/>
      <c r="K232" s="100"/>
      <c r="L232" s="100"/>
      <c r="M232" s="100"/>
      <c r="N232" s="100"/>
      <c r="O232" s="100"/>
      <c r="P232" s="116">
        <f>E232*5000</f>
        <v>3095000</v>
      </c>
      <c r="Q232" s="116">
        <f>E232*500</f>
        <v>309500</v>
      </c>
      <c r="R232" s="116">
        <f>E232*1000</f>
        <v>619000</v>
      </c>
      <c r="S232" s="120">
        <f>P232+Q232+R232</f>
        <v>4023500</v>
      </c>
      <c r="T232" s="117">
        <f>O232+S232</f>
        <v>4023500</v>
      </c>
    </row>
    <row r="233" spans="1:20" ht="32.450000000000003" customHeight="1" thickTop="1" thickBot="1" x14ac:dyDescent="0.35">
      <c r="A233" s="101" t="s">
        <v>244</v>
      </c>
      <c r="B233" s="102"/>
      <c r="C233" s="103"/>
      <c r="D233" s="103"/>
      <c r="E233" s="104">
        <f>E231+E232</f>
        <v>6000</v>
      </c>
      <c r="F233" s="104">
        <f>F231+F232</f>
        <v>80005</v>
      </c>
      <c r="G233" s="105"/>
      <c r="H233" s="102"/>
      <c r="I233" s="102"/>
      <c r="J233" s="102"/>
      <c r="K233" s="102"/>
      <c r="L233" s="102"/>
      <c r="M233" s="102"/>
      <c r="N233" s="102"/>
      <c r="O233" s="106"/>
      <c r="P233" s="107">
        <f>SUM(P231:P232)</f>
        <v>30000000</v>
      </c>
      <c r="Q233" s="107">
        <f t="shared" ref="Q233:T233" si="324">SUM(Q231:Q232)</f>
        <v>3000000</v>
      </c>
      <c r="R233" s="107">
        <f t="shared" si="324"/>
        <v>6000000</v>
      </c>
      <c r="S233" s="121">
        <f t="shared" si="324"/>
        <v>39000000</v>
      </c>
      <c r="T233" s="107">
        <f t="shared" si="324"/>
        <v>480627600</v>
      </c>
    </row>
    <row r="234" spans="1:20" ht="15.75" thickTop="1" x14ac:dyDescent="0.25"/>
  </sheetData>
  <mergeCells count="52">
    <mergeCell ref="A172:A175"/>
    <mergeCell ref="A100:A103"/>
    <mergeCell ref="A105:A109"/>
    <mergeCell ref="A111:A115"/>
    <mergeCell ref="A117:A120"/>
    <mergeCell ref="A122:A128"/>
    <mergeCell ref="A130:A135"/>
    <mergeCell ref="A137:A139"/>
    <mergeCell ref="A141:A144"/>
    <mergeCell ref="A146:A155"/>
    <mergeCell ref="A157:A160"/>
    <mergeCell ref="A162:A170"/>
    <mergeCell ref="A221:A228"/>
    <mergeCell ref="A177:A183"/>
    <mergeCell ref="A185:A191"/>
    <mergeCell ref="A193:A197"/>
    <mergeCell ref="A199:A209"/>
    <mergeCell ref="A211:A214"/>
    <mergeCell ref="A216:A219"/>
    <mergeCell ref="A96:A98"/>
    <mergeCell ref="A12:A21"/>
    <mergeCell ref="A23:A28"/>
    <mergeCell ref="A30:A41"/>
    <mergeCell ref="A43:A48"/>
    <mergeCell ref="A50:A57"/>
    <mergeCell ref="A59:A61"/>
    <mergeCell ref="A63:A69"/>
    <mergeCell ref="A71:A76"/>
    <mergeCell ref="A78:A81"/>
    <mergeCell ref="A83:A86"/>
    <mergeCell ref="A88:A94"/>
    <mergeCell ref="A8:A9"/>
    <mergeCell ref="M5:M6"/>
    <mergeCell ref="N5:N6"/>
    <mergeCell ref="O5:O6"/>
    <mergeCell ref="E5:E6"/>
    <mergeCell ref="P5:P6"/>
    <mergeCell ref="Q5:Q6"/>
    <mergeCell ref="R5:R6"/>
    <mergeCell ref="S5:S6"/>
    <mergeCell ref="A1:T1"/>
    <mergeCell ref="A2:T2"/>
    <mergeCell ref="A3:T3"/>
    <mergeCell ref="A4:T4"/>
    <mergeCell ref="A5:A6"/>
    <mergeCell ref="B5:B6"/>
    <mergeCell ref="C5:C6"/>
    <mergeCell ref="D5:D6"/>
    <mergeCell ref="F5:F6"/>
    <mergeCell ref="G5:K5"/>
    <mergeCell ref="L5:L6"/>
    <mergeCell ref="T5:T6"/>
  </mergeCells>
  <printOptions horizontalCentered="1"/>
  <pageMargins left="0" right="0" top="0.19685039370078741" bottom="0.19685039370078741" header="0.31496062992125984" footer="0.31496062992125984"/>
  <pageSetup paperSize="17" scale="38" orientation="landscape" r:id="rId1"/>
  <rowBreaks count="9" manualBreakCount="9">
    <brk id="22" max="16383" man="1"/>
    <brk id="49" max="16383" man="1"/>
    <brk id="77" max="16383" man="1"/>
    <brk id="99" max="16383" man="1"/>
    <brk id="129" max="16383" man="1"/>
    <brk id="145" max="16383" man="1"/>
    <brk id="171" max="16383" man="1"/>
    <brk id="210" max="16383" man="1"/>
    <brk id="220" max="16383" man="1"/>
  </rowBreaks>
  <colBreaks count="1" manualBreakCount="1">
    <brk id="11" max="2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"/>
  <sheetViews>
    <sheetView topLeftCell="A136" workbookViewId="0">
      <selection activeCell="J27" sqref="J27"/>
    </sheetView>
  </sheetViews>
  <sheetFormatPr baseColWidth="10" defaultRowHeight="15" x14ac:dyDescent="0.25"/>
  <cols>
    <col min="1" max="1" width="22.5703125" customWidth="1"/>
    <col min="2" max="2" width="30.140625" customWidth="1"/>
    <col min="3" max="3" width="14.5703125" hidden="1" customWidth="1"/>
    <col min="4" max="4" width="11.5703125" hidden="1" customWidth="1"/>
    <col min="5" max="5" width="15.28515625" hidden="1" customWidth="1"/>
    <col min="6" max="6" width="14.42578125" hidden="1" customWidth="1"/>
    <col min="7" max="10" width="24.8554687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completo por Municipio</vt:lpstr>
      <vt:lpstr>Hoja 1</vt:lpstr>
      <vt:lpstr>'Cuadro completo por Municipio'!Títulos_a_imprimir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Llanes</dc:creator>
  <cp:lastModifiedBy>Comité de Compras y Contrataciones</cp:lastModifiedBy>
  <cp:lastPrinted>2020-05-23T22:29:45Z</cp:lastPrinted>
  <dcterms:created xsi:type="dcterms:W3CDTF">2019-08-12T16:08:10Z</dcterms:created>
  <dcterms:modified xsi:type="dcterms:W3CDTF">2020-06-02T15:05:23Z</dcterms:modified>
</cp:coreProperties>
</file>