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Presupuesto-Electrico" sheetId="1" r:id="rId1"/>
  </sheets>
  <externalReferences>
    <externalReference r:id="rId4"/>
    <externalReference r:id="rId5"/>
    <externalReference r:id="rId6"/>
  </externalReferences>
  <definedNames>
    <definedName name="ACAINVIG">'[2]Jornal'!$D$15</definedName>
    <definedName name="ACARREOBLOCK4">'[1]Ins'!$E$253</definedName>
    <definedName name="ACERA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40">'[2]Mat'!$D$14</definedName>
    <definedName name="ACERO60">'[2]Mat'!$D$15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ROMA">'[2]Mat'!$D$16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L10_">'[1]Ins'!$E$408</definedName>
    <definedName name="AL12_">'[1]Ins'!$E$409</definedName>
    <definedName name="AL1C">'[1]Ins'!$E$400</definedName>
    <definedName name="AL2_">'[1]Ins'!$E$404</definedName>
    <definedName name="AL2C">'[1]Ins'!$E$401</definedName>
    <definedName name="AL4_">'[1]Ins'!$E$405</definedName>
    <definedName name="AL6_">'[1]Ins'!$E$406</definedName>
    <definedName name="AL8_">'[1]Ins'!$E$407</definedName>
    <definedName name="ALAMBRE">'[2]Mat'!$D$17</definedName>
    <definedName name="ALTATEN">#REF!</definedName>
    <definedName name="ANA">#REF!</definedName>
    <definedName name="ANG2X2SOPLAMPCONTRA">#REF!</definedName>
    <definedName name="_xlnm.Print_Area" localSheetId="0">'Presupuesto-Electrico'!$A$7:$E$107</definedName>
    <definedName name="ARENAAZUL">'[1]Ins'!$E$31</definedName>
    <definedName name="ARENAMINA">'[1]Ins'!$E$33</definedName>
    <definedName name="AYCARP">'[1]Ins'!#REF!</definedName>
    <definedName name="AYUDANTE">'[1]M.O.'!$C$8</definedName>
    <definedName name="BAJA4SDR41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IDETBCO">#REF!</definedName>
    <definedName name="BIDETBCOPVC">#REF!</definedName>
    <definedName name="BIDETCOL">#REF!</definedName>
    <definedName name="BIDETCOLPVC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ESP">#REF!</definedName>
    <definedName name="BLOCK8RUST">#REF!</definedName>
    <definedName name="BLOCKCALAD666">#REF!</definedName>
    <definedName name="BLOCKCALAD886">#REF!</definedName>
    <definedName name="BLOCKCALADORN152040">#REF!</definedName>
    <definedName name="BOMBA">'[1]Ins'!$E$744</definedName>
    <definedName name="BORDILLO4">#REF!</definedName>
    <definedName name="BORDILLO6">#REF!</definedName>
    <definedName name="BORDILLO8">#REF!</definedName>
    <definedName name="BOTE">'[1]Ins'!$E$35</definedName>
    <definedName name="BOTEEQUIPO">'[1]Ins'!$E$36</definedName>
    <definedName name="BOTONTIMBRE">#REF!</definedName>
    <definedName name="BPLUV4SDR41CONTRA">#REF!</definedName>
    <definedName name="BT">'[1]M.O.'!$C$9</definedName>
    <definedName name="CABTEJAASFINST">'[1]Ins'!$E$845</definedName>
    <definedName name="CAL">'[1]Ins'!$E$317</definedName>
    <definedName name="CALENTPVC">#REF!</definedName>
    <definedName name="CAMARACAL">#REF!</definedName>
    <definedName name="CAMARAROC">#REF!</definedName>
    <definedName name="CAMARATIE">#REF!</definedName>
    <definedName name="CANALETACONTRA">#REF!</definedName>
    <definedName name="CANTO">#REF!</definedName>
    <definedName name="CANTOS">'[2]UASD'!$F$3357</definedName>
    <definedName name="CARANTEPECHO">'[1]M.O.'!#REF!</definedName>
    <definedName name="CARCOL30">'[1]M.O.'!#REF!</definedName>
    <definedName name="CARCOL50">'[1]M.O.'!#REF!</definedName>
    <definedName name="CARCOLAMARRE">'[1]M.O.'!#REF!</definedName>
    <definedName name="CARETEO">#REF!</definedName>
    <definedName name="CARLOSAPLA">'[1]M.O.'!#REF!</definedName>
    <definedName name="CARLOSAVARIASAGUAS">'[1]M.O.'!#REF!</definedName>
    <definedName name="CARMURO">'[1]M.O.'!#REF!</definedName>
    <definedName name="CARP1">'[1]Ins'!#REF!</definedName>
    <definedName name="CARP2">'[1]Ins'!#REF!</definedName>
    <definedName name="CARPDINTEL">'[1]M.O.'!#REF!</definedName>
    <definedName name="CARPVIGA2040">'[1]M.O.'!#REF!</definedName>
    <definedName name="CARPVIGA3050">'[1]M.O.'!#REF!</definedName>
    <definedName name="CARPVIGA3060">'[1]M.O.'!#REF!</definedName>
    <definedName name="CARPVIGA4080">'[1]M.O.'!#REF!</definedName>
    <definedName name="CARRAMPA">'[1]M.O.'!#REF!</definedName>
    <definedName name="CASBESTO">'[1]M.O.'!#REF!</definedName>
    <definedName name="CASETA200">#REF!</definedName>
    <definedName name="CASETA200M2">#REF!</definedName>
    <definedName name="CASETA500">#REF!</definedName>
    <definedName name="CASETAM2">#REF!</definedName>
    <definedName name="CBLOCK10">'[1]Ins'!#REF!</definedName>
    <definedName name="CHAZO25">'[1]Ins'!$E$880</definedName>
    <definedName name="CISTERNA4CAL">#REF!</definedName>
    <definedName name="CISTERNA4ROC">#REF!</definedName>
    <definedName name="CISTERNA8TIE">#REF!</definedName>
    <definedName name="CISTSDIS">#REF!</definedName>
    <definedName name="CLAVOA">'[1]Ins'!$E$803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NEXBAJ4SDR41A6CONTRA">#REF!</definedName>
    <definedName name="CONTENTELFORDM">#REF!</definedName>
    <definedName name="CONTENTELFORDM3">#REF!</definedName>
    <definedName name="CZINC">'[1]M.O.'!#REF!</definedName>
    <definedName name="DESMANTSE500CONTRA">#REF!</definedName>
    <definedName name="DESP24">#REF!</definedName>
    <definedName name="DESP34">#REF!</definedName>
    <definedName name="DESP44">#REF!</definedName>
    <definedName name="DESP46">#REF!</definedName>
    <definedName name="DESPISO2CONTRA">#REF!</definedName>
    <definedName name="DESPLU3">#REF!</definedName>
    <definedName name="DESPLU4">#REF!</definedName>
    <definedName name="DISTAGUAYMOCONTRA">#REF!</definedName>
    <definedName name="DIVISA">'[1]Ins'!$E$364</definedName>
    <definedName name="DUCHAFRIAHG">#REF!</definedName>
    <definedName name="DUCHAPVC">#REF!</definedName>
    <definedName name="DUCHAPVCCPVC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MARAGLPR">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TRIA">#REF!</definedName>
    <definedName name="EXCRCOM3">'[1]M.O.'!$C$554</definedName>
    <definedName name="EXCRCOM5">'[1]M.O.'!$C$555</definedName>
    <definedName name="FECHACREACION">#REF!</definedName>
    <definedName name="FINOTECHOBER">#REF!</definedName>
    <definedName name="FINOTECHOINCL">#REF!</definedName>
    <definedName name="FINOTECHOPLA">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GASOLINA">'[1]Ins'!$E$582</definedName>
    <definedName name="GOTEROCOL">#REF!</definedName>
    <definedName name="GOTERORAN">#REF!</definedName>
    <definedName name="H240KG">'[2]anal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20X20">'[1]Presupuesto'!#REF!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ligadora">#REF!</definedName>
    <definedName name="hor210">'[2]anal term'!$G$1512</definedName>
    <definedName name="HORM124">#REF!</definedName>
    <definedName name="HORM124LIGADORA">#REF!</definedName>
    <definedName name="HORM124LIGAWINCHE">#REF!</definedName>
    <definedName name="HORM135">#REF!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winche">#REF!</definedName>
    <definedName name="IMPEST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FLUXBCOCONTRA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BIS">'[1]Ins'!$E$4</definedName>
    <definedName name="LARRASTRE4SDR41MCONTRA">#REF!</definedName>
    <definedName name="LARRASTRE6SDR41MCONTRA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IGALIGA">#REF!</definedName>
    <definedName name="ligawinche">#REF!</definedName>
    <definedName name="Listado_Materiales">'[3]Materiales y Precios'!#REF!</definedName>
    <definedName name="LOSA12">#REF!</definedName>
    <definedName name="LOSA20">#REF!</definedName>
    <definedName name="LOSA30">#REF!</definedName>
    <definedName name="LUZCENITAL">#REF!</definedName>
    <definedName name="LUZPARQEMT">#REF!</definedName>
    <definedName name="MA">'[1]M.O.'!$C$10</definedName>
    <definedName name="MADLOPLA">'[2]Jornal'!$D$133</definedName>
    <definedName name="MAESTROCARP">'[1]Ins'!#REF!</definedName>
    <definedName name="MALLACICL6HG">#REF!</definedName>
    <definedName name="MAMPARAPINOTRAT">#REF!</definedName>
    <definedName name="MAMPARAPINOTRATM2">#REF!</definedName>
    <definedName name="MEZCALAREPMOR">#REF!</definedName>
    <definedName name="MEZEMP">#REF!</definedName>
    <definedName name="MISC_GENERAL">#REF!</definedName>
    <definedName name="MOACERO">'[2]Jornal'!$D$45</definedName>
    <definedName name="MOPISOCERAMICA">'[1]Ins'!#REF!</definedName>
    <definedName name="MORTERO110">#REF!</definedName>
    <definedName name="MORTERO12">#REF!</definedName>
    <definedName name="MORTERO13">#REF!</definedName>
    <definedName name="MORTERO14">#REF!</definedName>
    <definedName name="MURO30">#REF!</definedName>
    <definedName name="MUROBOVEDA12A10X2AD">#REF!</definedName>
    <definedName name="NATILLA">#REF!</definedName>
    <definedName name="OP1">'[1]M.O.'!$C$11</definedName>
    <definedName name="OP2">'[1]M.O.'!$C$12</definedName>
    <definedName name="OP3">'[1]M.O.'!$C$13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PEQBCO">#REF!</definedName>
    <definedName name="ORIPEQBCOPVC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58PER">'[1]Ins'!#REF!</definedName>
    <definedName name="PACERO38">'[1]Ins'!$E$9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PU">'[2]UASD'!$F$3347</definedName>
    <definedName name="PARAGOMASCONTRA">#REF!</definedName>
    <definedName name="PASBLAMACANOR14X40X6">'[1]Ins'!#REF!</definedName>
    <definedName name="PBARRAC12">'[1]Ins'!$E$696</definedName>
    <definedName name="PEON">'[1]M.O.'!$C$15</definedName>
    <definedName name="PEONCARP">'[1]Ins'!#REF!</definedName>
    <definedName name="pino1x12bruto">'[1]Ins'!$E$808</definedName>
    <definedName name="PINODOROBCOALA">'[1]Ins'!$E$139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LACA">#REF!</definedName>
    <definedName name="PINTMAN">#REF!</definedName>
    <definedName name="PINTMANAND">#REF!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LAVCOL">'[1]Ins'!$E$156</definedName>
    <definedName name="PLIGADORA2">'[1]Ins'!$E$584</definedName>
    <definedName name="PLOMERO">'[1]Ins'!#REF!</definedName>
    <definedName name="PLOMEROAYUDANTE">'[1]Ins'!#REF!</definedName>
    <definedName name="PLOMEROOFICIAL">'[1]Ins'!#REF!</definedName>
    <definedName name="PREJASLIV">'[1]Ins'!$E$708</definedName>
    <definedName name="PTAFRANCAOBA">#REF!</definedName>
    <definedName name="PTAFRANCAOBAM2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ESPCAOBA">#REF!</definedName>
    <definedName name="PTAPANESPCAOBAM2">#REF!</definedName>
    <definedName name="PTAPANVAIVENCAOBA">#REF!</definedName>
    <definedName name="PTAPANVAIVENCAOBAM2">#REF!</definedName>
    <definedName name="PTAPLY">#REF!</definedName>
    <definedName name="PTAPLYM2">#REF!</definedName>
    <definedName name="PUERTAPI8021046PAN">'[1]Ins'!$E$383</definedName>
    <definedName name="PVENTSALAAMALUNATVC">'[1]Ins'!$E$1252</definedName>
    <definedName name="PVIBRAZO40X40BLANCO">'[1]Ins'!$E$925</definedName>
    <definedName name="PWINCHE2000K">'[1]Ins'!$E$592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EG664CRIOLLO">'[1]Ins'!$E$450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ONCVMANO">#REF!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SANE">#REF!</definedName>
    <definedName name="REUBPLANTA400CONTRA">#REF!</definedName>
    <definedName name="REUBSWTRANSF1000CONTRA">#REF!</definedName>
    <definedName name="REVCER01">#REF!</definedName>
    <definedName name="REVCER09">#REF!</definedName>
    <definedName name="REVLAD248">#REF!</definedName>
    <definedName name="REVLADBIS228">#REF!</definedName>
    <definedName name="SALARIO">'[1]M.O.'!$C$4</definedName>
    <definedName name="SALCAL">#REF!</definedName>
    <definedName name="SALTEL">#REF!</definedName>
    <definedName name="SEPTICOCAL">#REF!</definedName>
    <definedName name="SEPTICOROC">#REF!</definedName>
    <definedName name="SEPTICOTIE">#REF!</definedName>
    <definedName name="SEPTICOTIESDIS">#REF!</definedName>
    <definedName name="SILICOOL">#REF!</definedName>
    <definedName name="TABIQUESBAÑOSM2CONTRA">#REF!</definedName>
    <definedName name="Tabla_Precios">'[3]Materiales y Precios'!#REF!</definedName>
    <definedName name="TC">'[1]M.O.'!$C$14</definedName>
    <definedName name="TC110">#REF!</definedName>
    <definedName name="TC220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IMBRE">#REF!</definedName>
    <definedName name="TRAGRACAL">#REF!</definedName>
    <definedName name="TRAGRAROC">#REF!</definedName>
    <definedName name="TRAGRATIE">#REF!</definedName>
    <definedName name="TRANSF750KVACONTRA">#REF!</definedName>
    <definedName name="TRANSTEJA165000">'[1]Ins'!$E$217</definedName>
    <definedName name="TRATARMADERA">'[1]Ins2'!$E$126</definedName>
    <definedName name="TUBOPVCSDR26X112">'[1]Ins'!$E$1087</definedName>
    <definedName name="TUBOPVCSDR26X3">'[1]Ins'!$E$1089</definedName>
    <definedName name="TUBOPVCSDR26X34">'[1]Ins'!$E$1085</definedName>
    <definedName name="VACIADOAMANO">#REF!</definedName>
    <definedName name="VCOLGANTE1590">#REF!</definedName>
    <definedName name="VENT2SDR41">#REF!</definedName>
    <definedName name="VENT3SDR41">#REF!</definedName>
    <definedName name="VENT3SDR41CONTRA">#REF!</definedName>
    <definedName name="VERGRAGRI">#REF!</definedName>
    <definedName name="VERGRAGRIPVC">#REF!</definedName>
    <definedName name="VERGRAGRISCONTRA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ZABALETAPISO">#REF!</definedName>
    <definedName name="ZABALETATECHO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29">'[1]Ins'!#REF!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</definedNames>
  <calcPr fullCalcOnLoad="1"/>
</workbook>
</file>

<file path=xl/sharedStrings.xml><?xml version="1.0" encoding="utf-8"?>
<sst xmlns="http://schemas.openxmlformats.org/spreadsheetml/2006/main" count="195" uniqueCount="122">
  <si>
    <t>UD</t>
  </si>
  <si>
    <t>TOTAL GENERAL</t>
  </si>
  <si>
    <t>TRANSPORTE</t>
  </si>
  <si>
    <t>IMPREVISTOS</t>
  </si>
  <si>
    <t>A.-</t>
  </si>
  <si>
    <t>A.01</t>
  </si>
  <si>
    <t>A.02</t>
  </si>
  <si>
    <t>Cantidad</t>
  </si>
  <si>
    <t>Ud.</t>
  </si>
  <si>
    <t>Precio</t>
  </si>
  <si>
    <t>Precio Total</t>
  </si>
  <si>
    <t>PL</t>
  </si>
  <si>
    <t>CLIMATIZACION</t>
  </si>
  <si>
    <t xml:space="preserve"> SUB TOTAL GENERAL </t>
  </si>
  <si>
    <t xml:space="preserve"> SUB TOTAL GENERAL PRESUPUESTO ELECTROMECANICO</t>
  </si>
  <si>
    <t>Tb</t>
  </si>
  <si>
    <t>Pies</t>
  </si>
  <si>
    <t>Sistema electrrico de Potencia Soporte Crecimiento y readecauicon Electromecanica
Isabel Aguiar, Logistica, Imprenta y Encuadernacion y Climatizacion Logistica Electoral</t>
  </si>
  <si>
    <t>UD.</t>
  </si>
  <si>
    <t>Suministro e instalacion  Enclosed Breaker Principal, 1200Amperes Trifasico, con las siguientes caracteristicas:
-Main Breaker 1200 Amperes, 120/208V, 60Hz
- Terminacion de caja Metalica en Pintura Electrostatica o Galvanizada en Caliente.
-Voltaje de Operacion 120/208V.
-Lector Digital instalado en Puerta de Frecuencia, Voltaje y Corriente.
-Caja Metalica Nema 3R, dimensionada para amperaje mencionado
-Barras con embarre Resina Epoxica
-Breaker de marca reconocida en el mercado por su confiabilidad y operacion
-Esapacio dimensionado en Barras de potencia de Acuerdo al al amperaje
 -Minimo de Un Ano de garantia</t>
  </si>
  <si>
    <t>Coupling de Cobre 1/2"</t>
  </si>
  <si>
    <t>Coupling de Cobre 3/4"</t>
  </si>
  <si>
    <t>Codo de Cobre 1/2"</t>
  </si>
  <si>
    <t>Codo de Cobre 3/4"</t>
  </si>
  <si>
    <t>Refrigerante 410 Tanque 30LBS</t>
  </si>
  <si>
    <t>Alambre Goma AWG 12/4</t>
  </si>
  <si>
    <t>Tuberia 3/4" PVC</t>
  </si>
  <si>
    <t>Union Coupling PVC 3/4"</t>
  </si>
  <si>
    <t>Barras Roscadas 3/8"X6'</t>
  </si>
  <si>
    <t>Union Galvanizada de Barra Roscada 3/8"</t>
  </si>
  <si>
    <t>Arandela Plana 3/8"</t>
  </si>
  <si>
    <t>Tuerca 3/8"</t>
  </si>
  <si>
    <t>Vascousel 7/8"</t>
  </si>
  <si>
    <t>Vascousel 5/8"</t>
  </si>
  <si>
    <t>Sifon de Cobre 3/4"</t>
  </si>
  <si>
    <t>Tubo</t>
  </si>
  <si>
    <t>Tubo de cobre Rigida, 1/2"X19'</t>
  </si>
  <si>
    <t xml:space="preserve"> SUB TOTAL GENERAL CLIMATIZACION NAVE ISABEL AGUIAR</t>
  </si>
  <si>
    <t>Partidas Presupuestarias Electromecanicas Adecuacion Climatizacion
 y Sistema de Potencia Nave Paraiso Isabel Aguiar</t>
  </si>
  <si>
    <t>Alambre Trenzado THHN #3/0 AWG</t>
  </si>
  <si>
    <t>Alambre Trenzado THHN #1/0 AWG</t>
  </si>
  <si>
    <t>Tubo EMT 2"</t>
  </si>
  <si>
    <t>Curva EMT 2"</t>
  </si>
  <si>
    <t>Coupling EMT 2"</t>
  </si>
  <si>
    <t>Conector EMT 2"</t>
  </si>
  <si>
    <t>Tuerca Bushing Conduit Galv. 2"</t>
  </si>
  <si>
    <t>Tubo EMT 1 1/2"</t>
  </si>
  <si>
    <t>Curva EMT 1 1/2"</t>
  </si>
  <si>
    <t>Coupling EMT 1 1/2"</t>
  </si>
  <si>
    <t>Conector EMT 1 1/2"</t>
  </si>
  <si>
    <t>Tuerca Bushing 1 1/2"</t>
  </si>
  <si>
    <t xml:space="preserve">Caja De Regristro Con Pintura Electrostatica 12" x 12" x 4" Nema 3R </t>
  </si>
  <si>
    <t>Tarugo de Plomo 5/16"</t>
  </si>
  <si>
    <t>Tarugo de Plomo 1/4"</t>
  </si>
  <si>
    <t>Tornillo 5/16" x 2"</t>
  </si>
  <si>
    <t>Tornillo 1/4" x 1 1/2"</t>
  </si>
  <si>
    <t>Arandelas Planas Acero 5/16"</t>
  </si>
  <si>
    <t>Arandelas Planas Acero 1/4"</t>
  </si>
  <si>
    <t>Channel Unistrut 3/4"x10'</t>
  </si>
  <si>
    <t>Tarugo de Plomo 3/8"</t>
  </si>
  <si>
    <t>Tornillo 3/8" x 2"</t>
  </si>
  <si>
    <t>Abrazadera Unistrut 2"</t>
  </si>
  <si>
    <t>Varilla Roscada 3/8"</t>
  </si>
  <si>
    <t>Union de Varilla Roscada 3/8"</t>
  </si>
  <si>
    <t>expansion HDI 3/8" x 2"</t>
  </si>
  <si>
    <t>Tuercas Acero 3/8"</t>
  </si>
  <si>
    <t>Arandelas Planas Acero 3/8"</t>
  </si>
  <si>
    <r>
      <t>Alimentacion Desde TR-750 KVA Hasta ECB-1200 A                                                                   -6</t>
    </r>
    <r>
      <rPr>
        <sz val="14"/>
        <rFont val="Times New Roman"/>
        <family val="1"/>
      </rPr>
      <t>#</t>
    </r>
    <r>
      <rPr>
        <i/>
        <sz val="14"/>
        <rFont val="Times New Roman"/>
        <family val="1"/>
      </rPr>
      <t>3/0 THHN Fase                                                                                                                 
-6#1/0 THHN Neutro                                                                                                                                      -3#2/0 THHN Tierra
Canalizado en Rejilla Metalica Perforada
Con Sujeccion mecanica hasta el piso en Channel para Rejilla</t>
    </r>
  </si>
  <si>
    <t>Alimentacion Desde ECB Hasta ITA 1200 A                                                                           
-6#3/0 THHN Fase 
-6#1/0 THHN Neutro                                                                                                                                      -3#2/0 THHN Tierra
Canalizado en Tuberia EMT USA UL</t>
  </si>
  <si>
    <t>Mano Obra Sistema de Climatizacion</t>
  </si>
  <si>
    <t>Alimentacion Desde GEN 500 KVA Hasta ITA                                                                              -6#3/0 THHN Fase                                                                                                                 
-6#1/0 THHN Neutro                                                                                                                                      -3#2/0 THHN Tierra
Canalizado en Tuberia EMT USA UL</t>
  </si>
  <si>
    <t xml:space="preserve">Alimentacion desde ITA 1200 A Hasta PB 1200 A                                                                                                                                                            -2#3/0 THHN Fase                                                                                                                                                           -1#1/0  THHN Neutro                                                                                                                                                                -1#2/0 THHN Tierra       
Canalizado en Tuberia EMT USA UL                                                                                                                           </t>
  </si>
  <si>
    <t>Alimentacion desde PB Breaker 400/3 Hasta PB A/A                                                                                                                                                             -2#2/0 THHN Fase                                                                                                                                                           -3#2  THHN Neutro                                                                                                                                                                -3#4 THHN Tierra
Canalizado en Tuberia EMT USA UL</t>
  </si>
  <si>
    <t>Alimentacion desde PB A/A Breaker 400/3 Hasta Panel A/A                                                                                                                                                             -1#1/0 THHN Fase                                                                                                                                                           -1#2  THHN Neutro                                                                                                                                                                -1#2 THHN Tierra
Canalizado en Tuberia EMT USA UL</t>
  </si>
  <si>
    <t>TON</t>
  </si>
  <si>
    <t>%</t>
  </si>
  <si>
    <t>Mano de Obra Instalacion Estructuras a Altura de Unidades de Climatizacion, 
Tuberias de cobre rigida</t>
  </si>
  <si>
    <t xml:space="preserve"> Suministro e Instalacion Panel de Distribucion, 120/208V, 60Hz, Trifasico 30 Circuitos, Industrial, Nema 3R, 150Amperes, 12 Breakers 40/2 Industrial montaje atornillado.</t>
  </si>
  <si>
    <t xml:space="preserve">Suministro e Instalacion 
Generador de Emergencia 500KVA, Trifasica 120/208
Supersilenciosa, Insonorizada
Combustible Diesel
Main Braeker Incluido
Housing Exterior
R.P.M. 1500
Refrigerado por Agua
80 Dbm @2-7metros
</t>
  </si>
  <si>
    <t>Suministro e Instalacion 
Tablero de distribucion Panel board 1200 Amperes Trifasico, 120/208V con la siguiente descripcion:
-Gabinete con terminacion de pintura Electrostatica en tola galvanizada en Caliente..
-Nema 3R
-Breaker Principal 1200/3, 
-Uno (1) Breaker 500/3 Amperes.
-Dos (2) Breaker 400/3 Amperes.
-Barra de Neutro.
-Barra de Tierra.
-Lector Digital instalado en Puerta,  Frecuencia, Voltaje y Corriente.
-Barras con embarrado de Resina Expoxica.</t>
  </si>
  <si>
    <t>Suministro e Instalacion
Tablero de distribucion Panel board 400 Amperes Trifasico, 120/208V con la siguiente descripcion:
-Gabinete con terminacion de pintura Electrostatica en tola galvanizada en Caliente..
-Nema 3R
-Breaker Principal 400/3, 
-Dos (2) Breaker 150/3 Amperes.
-Dos (2) Breaker 40//3 Amperes.
-Barra de Neutro.
-Barra de Tierra.
-Lector Digital instalado en Puerta de Frecuencia, Voltaje y Corriente.
-Barras con embarrado de Resina Expoxica.</t>
  </si>
  <si>
    <t>Suministro e Instalacion
Registro Metalico en tola Galvanizado en caliente con tapa atornillada, reforzada montado en de manera superficical con las siguientes dimensiones 
5.0Mts X 0.40Mts X 0.40Mts</t>
  </si>
  <si>
    <t>Tubo de cobre Rigida, 3/4"</t>
  </si>
  <si>
    <t>Confeccion de base Metalica en terminacion Gris mantenimiento para unidades Condensadoras en exterior, Base para 6 Condensadores, construidas en Perfil Metalico</t>
  </si>
  <si>
    <t>Bandejas portacables galvanizados por inmersión en caliente, con tapa sujeccion mecanica, Ancho=50cms Largo=2.0mts, Alto=30cms</t>
  </si>
  <si>
    <t xml:space="preserve">Alambre Trenzado THHN #2/0 AWG </t>
  </si>
  <si>
    <t>Alambre Trenzado THHN #4 AWG Verde</t>
  </si>
  <si>
    <t>Alambre Trenzado THHN #2 AWG Blanco</t>
  </si>
  <si>
    <t xml:space="preserve">Caja de Breaker, 3F 24 Circuitos, 120/240 V, 150 A </t>
  </si>
  <si>
    <t>Tornillo Tirafon Niq. C/Stria 3/8" x 2"</t>
  </si>
  <si>
    <t>Tarugo Plastico Mamey 3/8" x 2"</t>
  </si>
  <si>
    <t>Breaker Industrial Atornillable 40/2</t>
  </si>
  <si>
    <t>Mano de obra instalacion electromecanica, Materiales listado superior.</t>
  </si>
  <si>
    <t xml:space="preserve">Unidad de  Climatizacion Inverter  5 Toneladas,  Monofasico 208V,  60 Hz , Seer 16, Montaje a 4.2 Metros de Altura, detalle de insgtalacion:
-sujeccion Mecanica al Techo en estructura Metalica.
-Arrastre de Tuberias en Channel Unistrut sujetada a estructura metalica.
-Arrastre de tuberia pvc drenaje, conectar a tuberia desague existente y pared exterior.
</t>
  </si>
  <si>
    <t>GASTOS GENERALES</t>
  </si>
  <si>
    <t>DIRECCION TECNICA</t>
  </si>
  <si>
    <t>GASTOS ADMINISTRATIVOS</t>
  </si>
  <si>
    <t>A.03</t>
  </si>
  <si>
    <t>SEGUROS Y FIANZAS</t>
  </si>
  <si>
    <t>A.04</t>
  </si>
  <si>
    <t>LEY 6-86</t>
  </si>
  <si>
    <t>A.05</t>
  </si>
  <si>
    <t>CODIA</t>
  </si>
  <si>
    <t>A.06</t>
  </si>
  <si>
    <t>A.07</t>
  </si>
  <si>
    <t>A.08</t>
  </si>
  <si>
    <t>ITEBIS Norma 7 del 2007 de la DGII.</t>
  </si>
  <si>
    <t>SUB TOTAL GASTOS DIRECTOS</t>
  </si>
  <si>
    <t>PRESUPUESTO PARA:</t>
  </si>
  <si>
    <t>UBICACION: Av. Isabel Aguilar, Santo Domingo Oeste</t>
  </si>
  <si>
    <t xml:space="preserve"> Suministro e Instalacion 
Interruptor de Transferencia Automatica 1200 Amperes 3 Fases, Compuesto por:
-Manufactura en Tola Galvanizado en Caliente.
-Barras y Soportes en aislante de resina Epoxica.
-Lector Digital instalado en Puerta de Frecuencia, Voltaje y Corriente.
Metalmecanica:
Gabinete en tola galvanizada, pintada por proceso electrostatico.
Nema 3R
-Fuerza:
-Barra de Fuerza para 1200A, -Barra de Tierra y Neutro en Aluminio
-Conectores de Entrada, Neutro y Tierra.
-Seccionamiento:
2 Interrruptores 1200/3, -Funcionamiento por Moto Operadores
-Enclavamiento Mecanico.
-Auxiliares para operacion de carga, cierre y apertura.
-Control , -Sensor de voltaje, -Relevadores auxiliares, -Temporizadores, -Letreros.
-Pruebas estandar.
-Diagramas Electrico.
Minimo de Un Ano de garantia</t>
  </si>
  <si>
    <t>Conductor THHN #8 Potencia A/A 5 Ton unidad exterior</t>
  </si>
  <si>
    <t>Conductor THHN #10 Tierra A/A 5 Ton Unidad Exterior</t>
  </si>
  <si>
    <t>Tuberia LT 3/4" Plastica</t>
  </si>
  <si>
    <t>Conector Recto LT 3/4" Plastico</t>
  </si>
  <si>
    <t>Conector Curvo LT 3/4"</t>
  </si>
  <si>
    <t xml:space="preserve"> Suministro e Instalacion sistema de combustible compuesto por 
Tanque de combustible 500gls metalico
Tanque uso diario 150gls
Tuberia de llenado
Tuberia de conexion al Generador
Tuberia de conexion Tanque principal a tanque uso diario.
Conexion de todas las tuberias necesarias para la puesta en funcionamiento del sistema de 
combustible.</t>
  </si>
  <si>
    <t>Suministro e instalacion 
Extractor de Aire caliente Industrial, 208V, 3PH(Trifasico), 1 HP(horse Power),Instalacion en muro, o Fachada Nave, 19000FCM, Con Proteccion para exterior en metal para lluvias.
Acometida desde panel Electrico cercano con Main Breaker en caja europea IP20 montaje superficial,</t>
  </si>
  <si>
    <t xml:space="preserve"> Suninistro e Instalacion 
Ventilador Trifasico, 208V,  Diametro de las Aspas 12Ft(3.6mts), Motor 1.5HP(Horses Power) Montaje en Estructura metalica, Acometida desde panel Electrico cercano con Main Breaker en caja europea IP20 montaje superficial,</t>
  </si>
  <si>
    <t>PROYECTO: Climatizacion Logistica Remodelacion Nave Isabel Aguiar, JCE.</t>
  </si>
  <si>
    <r>
      <rPr>
        <b/>
        <i/>
        <sz val="14"/>
        <color indexed="8"/>
        <rFont val="Calibri"/>
        <family val="2"/>
      </rPr>
      <t>FECHA:</t>
    </r>
    <r>
      <rPr>
        <i/>
        <sz val="14"/>
        <color indexed="8"/>
        <rFont val="Calibri"/>
        <family val="2"/>
      </rPr>
      <t xml:space="preserve"> 12 de Octubre 2023</t>
    </r>
  </si>
  <si>
    <r>
      <t xml:space="preserve">PROPIEDAD DE :  </t>
    </r>
    <r>
      <rPr>
        <b/>
        <i/>
        <sz val="16"/>
        <color indexed="8"/>
        <rFont val="Calibri"/>
        <family val="2"/>
      </rPr>
      <t>Junta Central Electoral.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</si>
</sst>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_-;\-* #,##0.00_-;_-* &quot;-&quot;??_-;_-@_-"/>
    <numFmt numFmtId="179" formatCode="0.0"/>
    <numFmt numFmtId="180" formatCode="0.0%"/>
    <numFmt numFmtId="181" formatCode="_([$RD$-1C0A]* #,##0.00_);_([$RD$-1C0A]* \(#,##0.00\);_([$RD$-1C0A]* &quot;-&quot;??_);_(@_)"/>
    <numFmt numFmtId="182" formatCode="_([$$-409]* #,##0.00_);_([$$-409]* \(#,##0.00\);_([$$-409]* &quot;-&quot;??_);_(@_)"/>
    <numFmt numFmtId="183" formatCode="[$-409]dddd\,\ mmmm\ dd\,\ yyyy"/>
    <numFmt numFmtId="184" formatCode="[$-409]h:mm:ss\ AM/PM"/>
    <numFmt numFmtId="185" formatCode="0.000%"/>
    <numFmt numFmtId="186" formatCode="[$-F800]dddd\,\ mmmm\ dd\,\ yyyy"/>
    <numFmt numFmtId="187" formatCode="&quot;$&quot;#,##0.00;\-&quot;$&quot;#,##0.00"/>
    <numFmt numFmtId="188" formatCode="0.0000"/>
    <numFmt numFmtId="189" formatCode="\$#,##0.00"/>
    <numFmt numFmtId="190" formatCode="0.000"/>
    <numFmt numFmtId="191" formatCode="0.00000"/>
    <numFmt numFmtId="192" formatCode="0.000000"/>
    <numFmt numFmtId="193" formatCode="#,##0.000"/>
    <numFmt numFmtId="194" formatCode="&quot;$&quot;#,##0;[Red]\-&quot;$&quot;#,##0"/>
    <numFmt numFmtId="195" formatCode="&quot;$&quot;#,##0.00;[Red]\-&quot;$&quot;#,##0.00"/>
    <numFmt numFmtId="196" formatCode="_-* #,##0.0000_-;\-* #,##0.0000_-;_-* &quot;-&quot;??_-;_-@_-"/>
    <numFmt numFmtId="197" formatCode="0.00_)"/>
    <numFmt numFmtId="198" formatCode="&quot;RD$&quot;#,##0.00"/>
    <numFmt numFmtId="199" formatCode="#,##0.00\ _€"/>
    <numFmt numFmtId="200" formatCode="[$$-340A]\ #,##0.00"/>
    <numFmt numFmtId="201" formatCode="[$-1C0A]dddd\,\ dd&quot; de &quot;mmmm&quot; de &quot;yyyy"/>
    <numFmt numFmtId="202" formatCode="[$-1C0A]hh:mm:ss\ AM/PM"/>
    <numFmt numFmtId="203" formatCode="_(&quot;RD$&quot;* #,##0.000_);_(&quot;RD$&quot;* \(#,##0.000\);_(&quot;RD$&quot;* &quot;-&quot;??_);_(@_)"/>
    <numFmt numFmtId="204" formatCode="_(&quot;RD$&quot;* #,##0.0000_);_(&quot;RD$&quot;* \(#,##0.0000\);_(&quot;RD$&quot;* &quot;-&quot;??_);_(@_)"/>
    <numFmt numFmtId="205" formatCode="#,##0.0"/>
    <numFmt numFmtId="206" formatCode="_(* #,##0_);_(* \(#,##0\);_(* &quot;-&quot;??_);_(@_)"/>
    <numFmt numFmtId="207" formatCode="_(* #,##0.0_);_(* \(#,##0.0\);_(* &quot;-&quot;??_);_(@_)"/>
    <numFmt numFmtId="208" formatCode="#,##0.0000"/>
    <numFmt numFmtId="209" formatCode="_(* #,##0.000_);_(* \(#,##0.000\);_(* &quot;-&quot;??_);_(@_)"/>
    <numFmt numFmtId="210" formatCode="_(* #,##0.0000_);_(* \(#,##0.0000\);_(* &quot;-&quot;??_);_(@_)"/>
    <numFmt numFmtId="211" formatCode="_([$$-1C0A]* #,##0.00_);_([$$-1C0A]* \(#,##0.00\);_([$$-1C0A]* &quot;-&quot;??_);_(@_)"/>
    <numFmt numFmtId="212" formatCode="_(* #,##0.000_);_(* \(#,##0.000\);_(* &quot;-&quot;???_);_(@_)"/>
    <numFmt numFmtId="213" formatCode="[$$-45C]#,##0.00"/>
    <numFmt numFmtId="214" formatCode="[$-409]dddd\,\ mmmm\ d\,\ yyyy"/>
    <numFmt numFmtId="215" formatCode="[$-409]hh:mm:ss\ AM/PM"/>
    <numFmt numFmtId="216" formatCode="#,##0.000_);[Red]\(#,##0.000\)"/>
    <numFmt numFmtId="217" formatCode="#,##0.0_);[Red]\(#,##0.0\)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0.0\ \k\V\A"/>
    <numFmt numFmtId="223" formatCode="0.0\ \A"/>
    <numFmt numFmtId="224" formatCode="0\ \A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Stylus BT"/>
      <family val="2"/>
    </font>
    <font>
      <sz val="12"/>
      <color indexed="8"/>
      <name val="Stylus BT"/>
      <family val="2"/>
    </font>
    <font>
      <i/>
      <sz val="12"/>
      <name val="Stylus BT"/>
      <family val="2"/>
    </font>
    <font>
      <i/>
      <sz val="14"/>
      <name val="Times New Roman"/>
      <family val="1"/>
    </font>
    <font>
      <i/>
      <sz val="12"/>
      <color indexed="8"/>
      <name val="Stylus BT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Stylus BT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43" fontId="13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6" fillId="0" borderId="10" xfId="60" applyNumberFormat="1" applyFont="1" applyBorder="1" applyAlignment="1" applyProtection="1">
      <alignment horizontal="right"/>
      <protection locked="0"/>
    </xf>
    <xf numFmtId="169" fontId="8" fillId="0" borderId="0" xfId="56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center"/>
      <protection locked="0"/>
    </xf>
    <xf numFmtId="4" fontId="6" fillId="33" borderId="11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56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2" fontId="11" fillId="0" borderId="11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4" fontId="6" fillId="0" borderId="11" xfId="0" applyNumberFormat="1" applyFont="1" applyBorder="1" applyAlignment="1" applyProtection="1">
      <alignment horizontal="center"/>
      <protection hidden="1"/>
    </xf>
    <xf numFmtId="2" fontId="11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/>
      <protection hidden="1"/>
    </xf>
    <xf numFmtId="4" fontId="6" fillId="33" borderId="11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169" fontId="14" fillId="33" borderId="13" xfId="56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4" fontId="6" fillId="0" borderId="11" xfId="0" applyNumberFormat="1" applyFont="1" applyFill="1" applyBorder="1" applyAlignment="1" applyProtection="1">
      <alignment horizontal="center"/>
      <protection hidden="1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169" fontId="14" fillId="0" borderId="13" xfId="56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2" fontId="11" fillId="0" borderId="14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/>
      <protection hidden="1"/>
    </xf>
    <xf numFmtId="4" fontId="6" fillId="0" borderId="14" xfId="0" applyNumberFormat="1" applyFont="1" applyFill="1" applyBorder="1" applyAlignment="1" applyProtection="1">
      <alignment horizontal="center"/>
      <protection hidden="1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 wrapText="1"/>
      <protection hidden="1"/>
    </xf>
    <xf numFmtId="169" fontId="14" fillId="0" borderId="13" xfId="60" applyNumberFormat="1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2" fontId="11" fillId="34" borderId="11" xfId="0" applyNumberFormat="1" applyFont="1" applyFill="1" applyBorder="1" applyAlignment="1" applyProtection="1">
      <alignment horizontal="center"/>
      <protection hidden="1"/>
    </xf>
    <xf numFmtId="169" fontId="14" fillId="0" borderId="13" xfId="59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wrapText="1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left" wrapText="1"/>
      <protection hidden="1"/>
    </xf>
    <xf numFmtId="0" fontId="64" fillId="0" borderId="17" xfId="0" applyFont="1" applyBorder="1" applyAlignment="1">
      <alignment horizontal="center" vertical="center" wrapText="1"/>
    </xf>
    <xf numFmtId="169" fontId="14" fillId="0" borderId="18" xfId="56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wrapText="1"/>
      <protection hidden="1"/>
    </xf>
    <xf numFmtId="169" fontId="16" fillId="0" borderId="13" xfId="59" applyNumberFormat="1" applyFont="1" applyFill="1" applyBorder="1" applyAlignment="1" applyProtection="1">
      <alignment horizontal="center" vertical="center"/>
      <protection locked="0"/>
    </xf>
    <xf numFmtId="169" fontId="16" fillId="0" borderId="13" xfId="59" applyNumberFormat="1" applyFont="1" applyFill="1" applyBorder="1" applyAlignment="1" applyProtection="1">
      <alignment horizontal="center"/>
      <protection locked="0"/>
    </xf>
    <xf numFmtId="9" fontId="6" fillId="0" borderId="11" xfId="0" applyNumberFormat="1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169" fontId="9" fillId="0" borderId="13" xfId="6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169" fontId="9" fillId="0" borderId="13" xfId="6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hidden="1"/>
    </xf>
    <xf numFmtId="10" fontId="6" fillId="0" borderId="11" xfId="0" applyNumberFormat="1" applyFont="1" applyBorder="1" applyAlignment="1" applyProtection="1">
      <alignment horizontal="center"/>
      <protection hidden="1"/>
    </xf>
    <xf numFmtId="1" fontId="9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right" wrapText="1"/>
      <protection hidden="1"/>
    </xf>
    <xf numFmtId="0" fontId="17" fillId="0" borderId="0" xfId="0" applyFont="1" applyFill="1" applyBorder="1" applyAlignment="1" applyProtection="1">
      <alignment horizontal="justify" vertical="justify"/>
      <protection hidden="1"/>
    </xf>
    <xf numFmtId="0" fontId="17" fillId="0" borderId="0" xfId="0" applyFont="1" applyBorder="1" applyAlignment="1" applyProtection="1">
      <alignment horizontal="justify" vertical="justify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0" xfId="0" applyNumberFormat="1" applyFont="1" applyBorder="1" applyAlignment="1" applyProtection="1">
      <alignment horizontal="right"/>
      <protection locked="0"/>
    </xf>
    <xf numFmtId="0" fontId="43" fillId="0" borderId="19" xfId="0" applyFont="1" applyBorder="1" applyAlignment="1" applyProtection="1">
      <alignment horizontal="left"/>
      <protection locked="0"/>
    </xf>
    <xf numFmtId="4" fontId="19" fillId="0" borderId="0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center" vertical="center"/>
      <protection hidden="1"/>
    </xf>
    <xf numFmtId="0" fontId="39" fillId="0" borderId="21" xfId="0" applyFont="1" applyFill="1" applyBorder="1" applyAlignment="1" applyProtection="1">
      <alignment horizontal="center"/>
      <protection hidden="1"/>
    </xf>
    <xf numFmtId="0" fontId="39" fillId="0" borderId="21" xfId="0" applyFont="1" applyBorder="1" applyAlignment="1" applyProtection="1">
      <alignment horizontal="center"/>
      <protection hidden="1"/>
    </xf>
    <xf numFmtId="4" fontId="7" fillId="0" borderId="21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9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/>
      <protection hidden="1"/>
    </xf>
    <xf numFmtId="2" fontId="11" fillId="0" borderId="25" xfId="0" applyNumberFormat="1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/>
      <protection hidden="1"/>
    </xf>
    <xf numFmtId="4" fontId="6" fillId="0" borderId="25" xfId="0" applyNumberFormat="1" applyFont="1" applyFill="1" applyBorder="1" applyAlignment="1" applyProtection="1">
      <alignment horizontal="center"/>
      <protection hidden="1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169" fontId="14" fillId="0" borderId="26" xfId="56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4" fontId="7" fillId="0" borderId="28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0" fontId="9" fillId="33" borderId="31" xfId="0" applyFont="1" applyFill="1" applyBorder="1" applyAlignment="1" applyProtection="1">
      <alignment horizontal="right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6" fillId="33" borderId="31" xfId="0" applyFont="1" applyFill="1" applyBorder="1" applyAlignment="1" applyProtection="1">
      <alignment horizontal="center"/>
      <protection hidden="1"/>
    </xf>
    <xf numFmtId="4" fontId="6" fillId="33" borderId="31" xfId="0" applyNumberFormat="1" applyFont="1" applyFill="1" applyBorder="1" applyAlignment="1" applyProtection="1">
      <alignment horizontal="center"/>
      <protection hidden="1"/>
    </xf>
    <xf numFmtId="4" fontId="6" fillId="33" borderId="31" xfId="0" applyNumberFormat="1" applyFont="1" applyFill="1" applyBorder="1" applyAlignment="1" applyProtection="1">
      <alignment horizontal="center"/>
      <protection locked="0"/>
    </xf>
    <xf numFmtId="169" fontId="9" fillId="33" borderId="32" xfId="60" applyNumberFormat="1" applyFont="1" applyFill="1" applyBorder="1" applyAlignment="1" applyProtection="1">
      <alignment horizontal="center"/>
      <protection locked="0"/>
    </xf>
    <xf numFmtId="0" fontId="39" fillId="0" borderId="28" xfId="0" applyFont="1" applyFill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44" fillId="0" borderId="27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locked="0"/>
    </xf>
    <xf numFmtId="4" fontId="17" fillId="0" borderId="33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right" vertic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 vertical="justify"/>
      <protection hidden="1"/>
    </xf>
    <xf numFmtId="0" fontId="18" fillId="0" borderId="29" xfId="0" applyFont="1" applyBorder="1" applyAlignment="1" applyProtection="1">
      <alignment horizontal="center" vertical="justify"/>
      <protection hidden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10 2" xfId="52"/>
    <cellStyle name="Millares 2" xfId="53"/>
    <cellStyle name="Millares 2 2" xfId="54"/>
    <cellStyle name="Millares 3" xfId="55"/>
    <cellStyle name="Currency" xfId="56"/>
    <cellStyle name="Currency [0]" xfId="57"/>
    <cellStyle name="Moneda [0] 2" xfId="58"/>
    <cellStyle name="Moneda 2" xfId="59"/>
    <cellStyle name="Moneda 3" xfId="60"/>
    <cellStyle name="Neutral" xfId="61"/>
    <cellStyle name="Normal 2" xfId="62"/>
    <cellStyle name="Normal 2 2" xfId="63"/>
    <cellStyle name="Normal 2 2 2" xfId="64"/>
    <cellStyle name="Normal 2 4" xfId="65"/>
    <cellStyle name="Normal 2 8" xfId="66"/>
    <cellStyle name="Normal 20" xfId="67"/>
    <cellStyle name="Normal 3_PRESUPTO CALLES DEL MUNIC. DE GUERRA" xfId="68"/>
    <cellStyle name="Normal 32" xfId="69"/>
    <cellStyle name="Notas" xfId="70"/>
    <cellStyle name="Percent" xfId="71"/>
    <cellStyle name="Porcentual 2" xfId="72"/>
    <cellStyle name="Porcentual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828675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057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emofic01-15\servidor\Users\Ing.%20Randy%20Mata\Arq.%20Elias%20Matos\JCE\JUNTA%20CENTRAL%20ELECTORAL%20GRANDE\Preupuesto%20Junta%20Electoral,%20Oficialia%20y%20Cedulacion%20Modelo%20Tipo%20Gran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emofic01-15\servidor\01\10%20PROYECTOS\elias%202\RES%20VICTORIA%201%20MAYO%2022\UCLAS-final%20anteri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alisis%20Electrico\Analsis%20de%20Costos%20-%20Peravia%20BR%20R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Ins"/>
      <sheetName val="Ins2"/>
      <sheetName val="Rndmto"/>
      <sheetName val="M.O."/>
      <sheetName val="Ana"/>
      <sheetName val="Resu"/>
      <sheetName val="Indice"/>
    </sheetNames>
    <sheetDataSet>
      <sheetData sheetId="2">
        <row r="4">
          <cell r="E4">
            <v>0.16</v>
          </cell>
        </row>
        <row r="9">
          <cell r="E9">
            <v>1657.93</v>
          </cell>
        </row>
        <row r="31">
          <cell r="E31">
            <v>820</v>
          </cell>
        </row>
        <row r="33">
          <cell r="E33">
            <v>750</v>
          </cell>
        </row>
        <row r="35">
          <cell r="E35">
            <v>300</v>
          </cell>
        </row>
        <row r="36">
          <cell r="E36">
            <v>200</v>
          </cell>
        </row>
        <row r="139">
          <cell r="E139">
            <v>5241.4</v>
          </cell>
        </row>
        <row r="156">
          <cell r="E156">
            <v>1300.65</v>
          </cell>
        </row>
        <row r="217">
          <cell r="E217">
            <v>3225</v>
          </cell>
        </row>
        <row r="253">
          <cell r="E253">
            <v>1.29</v>
          </cell>
        </row>
        <row r="317">
          <cell r="E317">
            <v>248</v>
          </cell>
        </row>
        <row r="364">
          <cell r="E364">
            <v>33.95</v>
          </cell>
        </row>
        <row r="383">
          <cell r="E383">
            <v>2640</v>
          </cell>
        </row>
        <row r="400">
          <cell r="E400">
            <v>88.62</v>
          </cell>
        </row>
        <row r="401">
          <cell r="E401">
            <v>114.96</v>
          </cell>
        </row>
        <row r="404">
          <cell r="E404">
            <v>55.24</v>
          </cell>
        </row>
        <row r="405">
          <cell r="E405">
            <v>35.5</v>
          </cell>
        </row>
        <row r="406">
          <cell r="E406">
            <v>22.03</v>
          </cell>
        </row>
        <row r="407">
          <cell r="E407">
            <v>14.41</v>
          </cell>
        </row>
        <row r="408">
          <cell r="E408">
            <v>11.41</v>
          </cell>
        </row>
        <row r="409">
          <cell r="E409">
            <v>5.78</v>
          </cell>
        </row>
        <row r="450">
          <cell r="E450">
            <v>114.84</v>
          </cell>
        </row>
        <row r="582">
          <cell r="E582">
            <v>156.6</v>
          </cell>
        </row>
        <row r="584">
          <cell r="E584">
            <v>147500</v>
          </cell>
        </row>
        <row r="592">
          <cell r="E592">
            <v>251210.01</v>
          </cell>
        </row>
        <row r="696">
          <cell r="E696">
            <v>267</v>
          </cell>
        </row>
        <row r="708">
          <cell r="E708">
            <v>205</v>
          </cell>
        </row>
        <row r="744">
          <cell r="E744">
            <v>4250</v>
          </cell>
        </row>
        <row r="803">
          <cell r="E803">
            <v>40.6</v>
          </cell>
        </row>
        <row r="808">
          <cell r="E808">
            <v>35.96</v>
          </cell>
        </row>
        <row r="845">
          <cell r="E845">
            <v>121.8</v>
          </cell>
        </row>
        <row r="880">
          <cell r="E880">
            <v>7</v>
          </cell>
        </row>
        <row r="925">
          <cell r="E925">
            <v>75.31342500000001</v>
          </cell>
        </row>
        <row r="1085">
          <cell r="E1085">
            <v>80.62</v>
          </cell>
        </row>
        <row r="1087">
          <cell r="E1087">
            <v>233.62</v>
          </cell>
        </row>
        <row r="1089">
          <cell r="E1089">
            <v>728.62</v>
          </cell>
        </row>
        <row r="1252">
          <cell r="E1252">
            <v>2893.25</v>
          </cell>
        </row>
      </sheetData>
      <sheetData sheetId="3">
        <row r="126">
          <cell r="E126">
            <v>4.87</v>
          </cell>
        </row>
      </sheetData>
      <sheetData sheetId="5">
        <row r="4">
          <cell r="C4">
            <v>5100</v>
          </cell>
        </row>
        <row r="8">
          <cell r="C8">
            <v>425</v>
          </cell>
        </row>
        <row r="9">
          <cell r="C9">
            <v>4000</v>
          </cell>
        </row>
        <row r="10">
          <cell r="C10">
            <v>975</v>
          </cell>
        </row>
        <row r="11">
          <cell r="C11">
            <v>775</v>
          </cell>
        </row>
        <row r="12">
          <cell r="C12">
            <v>625</v>
          </cell>
        </row>
        <row r="13">
          <cell r="C13">
            <v>550</v>
          </cell>
        </row>
        <row r="14">
          <cell r="C14">
            <v>375</v>
          </cell>
        </row>
        <row r="15">
          <cell r="C15">
            <v>325</v>
          </cell>
        </row>
        <row r="554">
          <cell r="C554">
            <v>669.98</v>
          </cell>
        </row>
        <row r="555">
          <cell r="C555">
            <v>736.98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7">
        <row r="15">
          <cell r="D15">
            <v>3.5</v>
          </cell>
        </row>
        <row r="45">
          <cell r="D45">
            <v>95</v>
          </cell>
        </row>
        <row r="133">
          <cell r="D133">
            <v>180</v>
          </cell>
        </row>
      </sheetData>
      <sheetData sheetId="17">
        <row r="14">
          <cell r="D14">
            <v>1240</v>
          </cell>
        </row>
        <row r="15">
          <cell r="D15">
            <v>1240</v>
          </cell>
        </row>
        <row r="16">
          <cell r="D16">
            <v>2200</v>
          </cell>
        </row>
        <row r="17">
          <cell r="D17">
            <v>30</v>
          </cell>
        </row>
      </sheetData>
      <sheetData sheetId="24">
        <row r="3347">
          <cell r="F3347">
            <v>131.87909</v>
          </cell>
        </row>
        <row r="3357">
          <cell r="F3357">
            <v>45.95595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SUPUESTO"/>
      <sheetName val="Analisis"/>
      <sheetName val="Materiales y Precios"/>
      <sheetName val="Listado de Materiale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60" zoomScaleNormal="60" zoomScaleSheetLayoutView="75" workbookViewId="0" topLeftCell="A1">
      <selection activeCell="C113" sqref="C113"/>
    </sheetView>
  </sheetViews>
  <sheetFormatPr defaultColWidth="9.140625" defaultRowHeight="15"/>
  <cols>
    <col min="1" max="1" width="18.421875" style="21" bestFit="1" customWidth="1"/>
    <col min="2" max="2" width="100.28125" style="19" bestFit="1" customWidth="1"/>
    <col min="3" max="3" width="15.00390625" style="36" customWidth="1"/>
    <col min="4" max="4" width="17.00390625" style="19" customWidth="1"/>
    <col min="5" max="5" width="21.140625" style="20" bestFit="1" customWidth="1"/>
    <col min="6" max="6" width="20.140625" style="20" customWidth="1"/>
    <col min="7" max="7" width="33.140625" style="16" bestFit="1" customWidth="1"/>
    <col min="8" max="16" width="28.57421875" style="1" customWidth="1"/>
    <col min="17" max="17" width="9.140625" style="2" customWidth="1"/>
    <col min="18" max="18" width="13.421875" style="2" bestFit="1" customWidth="1"/>
    <col min="19" max="16384" width="9.140625" style="2" customWidth="1"/>
  </cols>
  <sheetData>
    <row r="1" spans="1:5" ht="16.5" thickBot="1">
      <c r="A1" s="2"/>
      <c r="B1" s="21"/>
      <c r="C1" s="19"/>
      <c r="D1" s="36"/>
      <c r="E1" s="19"/>
    </row>
    <row r="2" spans="1:7" ht="59.25" customHeight="1" thickBot="1">
      <c r="A2" s="97"/>
      <c r="B2" s="111" t="s">
        <v>108</v>
      </c>
      <c r="C2" s="88"/>
      <c r="D2" s="109"/>
      <c r="E2" s="110"/>
      <c r="F2" s="98"/>
      <c r="G2" s="99"/>
    </row>
    <row r="3" spans="1:7" ht="21.75" thickBot="1">
      <c r="A3" s="100"/>
      <c r="B3" s="115" t="s">
        <v>119</v>
      </c>
      <c r="C3" s="116"/>
      <c r="D3" s="75"/>
      <c r="E3" s="76"/>
      <c r="F3" s="113" t="s">
        <v>120</v>
      </c>
      <c r="G3" s="114"/>
    </row>
    <row r="4" spans="1:7" ht="21">
      <c r="A4" s="100"/>
      <c r="B4" s="117" t="s">
        <v>109</v>
      </c>
      <c r="C4" s="118"/>
      <c r="D4" s="77"/>
      <c r="E4" s="78"/>
      <c r="F4" s="79"/>
      <c r="G4" s="80"/>
    </row>
    <row r="5" spans="1:7" ht="21">
      <c r="A5" s="100"/>
      <c r="B5" s="120" t="s">
        <v>121</v>
      </c>
      <c r="C5" s="119"/>
      <c r="D5" s="77"/>
      <c r="E5" s="78"/>
      <c r="F5" s="81"/>
      <c r="G5" s="82"/>
    </row>
    <row r="6" spans="1:7" ht="16.5" thickBot="1">
      <c r="A6" s="101"/>
      <c r="B6" s="83"/>
      <c r="C6" s="89"/>
      <c r="D6" s="84"/>
      <c r="E6" s="85"/>
      <c r="F6" s="86"/>
      <c r="G6" s="87"/>
    </row>
    <row r="7" spans="1:16" s="5" customFormat="1" ht="24" thickBot="1">
      <c r="A7" s="90"/>
      <c r="B7" s="91"/>
      <c r="C7" s="92"/>
      <c r="D7" s="93"/>
      <c r="E7" s="94"/>
      <c r="F7" s="95"/>
      <c r="G7" s="96"/>
      <c r="H7" s="7"/>
      <c r="I7" s="7"/>
      <c r="J7" s="7"/>
      <c r="K7" s="7"/>
      <c r="L7" s="7"/>
      <c r="M7" s="7"/>
      <c r="N7" s="7"/>
      <c r="O7" s="7"/>
      <c r="P7" s="7"/>
    </row>
    <row r="8" spans="1:16" s="5" customFormat="1" ht="39">
      <c r="A8" s="58"/>
      <c r="B8" s="59" t="s">
        <v>38</v>
      </c>
      <c r="C8" s="60" t="s">
        <v>7</v>
      </c>
      <c r="D8" s="60" t="s">
        <v>8</v>
      </c>
      <c r="E8" s="60" t="s">
        <v>9</v>
      </c>
      <c r="F8" s="60" t="s">
        <v>10</v>
      </c>
      <c r="G8" s="61"/>
      <c r="H8" s="7"/>
      <c r="I8" s="7"/>
      <c r="J8" s="7"/>
      <c r="K8" s="7"/>
      <c r="L8" s="7"/>
      <c r="M8" s="7"/>
      <c r="N8" s="7"/>
      <c r="O8" s="7"/>
      <c r="P8" s="7"/>
    </row>
    <row r="9" spans="1:16" s="5" customFormat="1" ht="58.5">
      <c r="A9" s="43">
        <v>1</v>
      </c>
      <c r="B9" s="50" t="s">
        <v>17</v>
      </c>
      <c r="C9" s="46"/>
      <c r="D9" s="47"/>
      <c r="E9" s="48"/>
      <c r="F9" s="49"/>
      <c r="G9" s="41"/>
      <c r="H9" s="7"/>
      <c r="I9" s="7"/>
      <c r="J9" s="7"/>
      <c r="K9" s="7"/>
      <c r="L9" s="7"/>
      <c r="M9" s="7"/>
      <c r="N9" s="7"/>
      <c r="O9" s="7"/>
      <c r="P9" s="7"/>
    </row>
    <row r="10" spans="1:16" s="5" customFormat="1" ht="222" customHeight="1">
      <c r="A10" s="38">
        <f>A9+0.01</f>
        <v>1.01</v>
      </c>
      <c r="B10" s="45" t="s">
        <v>19</v>
      </c>
      <c r="C10" s="24">
        <v>1</v>
      </c>
      <c r="D10" s="26" t="s">
        <v>18</v>
      </c>
      <c r="E10" s="39">
        <v>0</v>
      </c>
      <c r="F10" s="40">
        <f aca="true" t="shared" si="0" ref="F10:F61">E10*C10</f>
        <v>0</v>
      </c>
      <c r="G10" s="41"/>
      <c r="H10" s="7"/>
      <c r="I10" s="7"/>
      <c r="J10" s="7"/>
      <c r="K10" s="7"/>
      <c r="L10" s="7"/>
      <c r="M10" s="7"/>
      <c r="N10" s="7"/>
      <c r="O10" s="7"/>
      <c r="P10" s="7"/>
    </row>
    <row r="11" spans="1:16" s="5" customFormat="1" ht="374.25" customHeight="1">
      <c r="A11" s="38">
        <f aca="true" t="shared" si="1" ref="A11:A61">A10+0.01</f>
        <v>1.02</v>
      </c>
      <c r="B11" s="45" t="s">
        <v>110</v>
      </c>
      <c r="C11" s="54">
        <v>1</v>
      </c>
      <c r="D11" s="26" t="s">
        <v>18</v>
      </c>
      <c r="E11" s="39">
        <v>0</v>
      </c>
      <c r="F11" s="40">
        <f t="shared" si="0"/>
        <v>0</v>
      </c>
      <c r="G11" s="41"/>
      <c r="H11" s="7"/>
      <c r="I11" s="7"/>
      <c r="J11" s="7"/>
      <c r="K11" s="7"/>
      <c r="L11" s="7"/>
      <c r="M11" s="7"/>
      <c r="N11" s="7"/>
      <c r="O11" s="7"/>
      <c r="P11" s="7"/>
    </row>
    <row r="12" spans="1:16" s="5" customFormat="1" ht="193.5" customHeight="1">
      <c r="A12" s="38">
        <f t="shared" si="1"/>
        <v>1.03</v>
      </c>
      <c r="B12" s="45" t="s">
        <v>78</v>
      </c>
      <c r="C12" s="54">
        <v>1</v>
      </c>
      <c r="D12" s="26" t="s">
        <v>18</v>
      </c>
      <c r="E12" s="39">
        <v>0</v>
      </c>
      <c r="F12" s="40">
        <f t="shared" si="0"/>
        <v>0</v>
      </c>
      <c r="G12" s="41"/>
      <c r="H12" s="7"/>
      <c r="I12" s="7"/>
      <c r="J12" s="7"/>
      <c r="K12" s="7"/>
      <c r="L12" s="7"/>
      <c r="M12" s="7"/>
      <c r="N12" s="7"/>
      <c r="O12" s="7"/>
      <c r="P12" s="7"/>
    </row>
    <row r="13" spans="1:16" s="5" customFormat="1" ht="168.75">
      <c r="A13" s="38"/>
      <c r="B13" s="45" t="s">
        <v>116</v>
      </c>
      <c r="C13" s="54">
        <v>1</v>
      </c>
      <c r="D13" s="26" t="s">
        <v>0</v>
      </c>
      <c r="E13" s="39">
        <v>0</v>
      </c>
      <c r="F13" s="40">
        <f t="shared" si="0"/>
        <v>0</v>
      </c>
      <c r="G13" s="41"/>
      <c r="H13" s="7"/>
      <c r="I13" s="7"/>
      <c r="J13" s="7"/>
      <c r="K13" s="7"/>
      <c r="L13" s="7"/>
      <c r="M13" s="7"/>
      <c r="N13" s="7"/>
      <c r="O13" s="7"/>
      <c r="P13" s="7"/>
    </row>
    <row r="14" spans="1:16" s="5" customFormat="1" ht="207.75" customHeight="1">
      <c r="A14" s="38">
        <f>A12+0.01</f>
        <v>1.04</v>
      </c>
      <c r="B14" s="45" t="s">
        <v>79</v>
      </c>
      <c r="C14" s="54">
        <v>1</v>
      </c>
      <c r="D14" s="26" t="s">
        <v>18</v>
      </c>
      <c r="E14" s="39">
        <v>0</v>
      </c>
      <c r="F14" s="40">
        <f t="shared" si="0"/>
        <v>0</v>
      </c>
      <c r="G14" s="41"/>
      <c r="H14" s="7"/>
      <c r="I14" s="7"/>
      <c r="J14" s="7"/>
      <c r="K14" s="7"/>
      <c r="L14" s="7"/>
      <c r="M14" s="7"/>
      <c r="N14" s="7"/>
      <c r="O14" s="7"/>
      <c r="P14" s="7"/>
    </row>
    <row r="15" spans="1:16" s="5" customFormat="1" ht="244.5" customHeight="1">
      <c r="A15" s="38">
        <f t="shared" si="1"/>
        <v>1.05</v>
      </c>
      <c r="B15" s="45" t="s">
        <v>80</v>
      </c>
      <c r="C15" s="54">
        <v>1</v>
      </c>
      <c r="D15" s="26" t="s">
        <v>18</v>
      </c>
      <c r="E15" s="39">
        <v>0</v>
      </c>
      <c r="F15" s="40">
        <f t="shared" si="0"/>
        <v>0</v>
      </c>
      <c r="G15" s="41"/>
      <c r="H15" s="7"/>
      <c r="I15" s="7"/>
      <c r="J15" s="7"/>
      <c r="K15" s="7"/>
      <c r="L15" s="7"/>
      <c r="M15" s="7"/>
      <c r="N15" s="7"/>
      <c r="O15" s="7"/>
      <c r="P15" s="7"/>
    </row>
    <row r="16" spans="1:16" s="5" customFormat="1" ht="100.5" customHeight="1">
      <c r="A16" s="38">
        <f t="shared" si="1"/>
        <v>1.06</v>
      </c>
      <c r="B16" s="45" t="s">
        <v>81</v>
      </c>
      <c r="C16" s="54">
        <v>2</v>
      </c>
      <c r="D16" s="26" t="s">
        <v>18</v>
      </c>
      <c r="E16" s="39">
        <v>0</v>
      </c>
      <c r="F16" s="53">
        <f t="shared" si="0"/>
        <v>0</v>
      </c>
      <c r="G16" s="41"/>
      <c r="H16" s="7"/>
      <c r="I16" s="7"/>
      <c r="J16" s="7"/>
      <c r="K16" s="7"/>
      <c r="L16" s="7"/>
      <c r="M16" s="7"/>
      <c r="N16" s="7"/>
      <c r="O16" s="7"/>
      <c r="P16" s="7"/>
    </row>
    <row r="17" spans="1:16" s="5" customFormat="1" ht="98.25" customHeight="1">
      <c r="A17" s="38">
        <f t="shared" si="1"/>
        <v>1.07</v>
      </c>
      <c r="B17" s="45" t="s">
        <v>67</v>
      </c>
      <c r="C17" s="24">
        <v>45</v>
      </c>
      <c r="D17" s="26" t="s">
        <v>11</v>
      </c>
      <c r="E17" s="39">
        <v>0</v>
      </c>
      <c r="F17" s="53">
        <f t="shared" si="0"/>
        <v>0</v>
      </c>
      <c r="G17" s="55"/>
      <c r="H17" s="7"/>
      <c r="I17" s="7"/>
      <c r="J17" s="7"/>
      <c r="K17" s="7"/>
      <c r="L17" s="7"/>
      <c r="M17" s="7"/>
      <c r="N17" s="7"/>
      <c r="O17" s="7"/>
      <c r="P17" s="7"/>
    </row>
    <row r="18" spans="1:16" s="5" customFormat="1" ht="93.75">
      <c r="A18" s="38">
        <f t="shared" si="1"/>
        <v>1.08</v>
      </c>
      <c r="B18" s="45" t="s">
        <v>68</v>
      </c>
      <c r="C18" s="24">
        <v>30</v>
      </c>
      <c r="D18" s="26" t="s">
        <v>11</v>
      </c>
      <c r="E18" s="39">
        <v>0</v>
      </c>
      <c r="F18" s="53">
        <f t="shared" si="0"/>
        <v>0</v>
      </c>
      <c r="G18" s="55"/>
      <c r="H18" s="7"/>
      <c r="I18" s="7"/>
      <c r="J18" s="7"/>
      <c r="K18" s="7"/>
      <c r="L18" s="7"/>
      <c r="M18" s="7"/>
      <c r="N18" s="7"/>
      <c r="O18" s="7"/>
      <c r="P18" s="7"/>
    </row>
    <row r="19" spans="1:16" s="5" customFormat="1" ht="93.75">
      <c r="A19" s="38">
        <f t="shared" si="1"/>
        <v>1.09</v>
      </c>
      <c r="B19" s="45" t="s">
        <v>70</v>
      </c>
      <c r="C19" s="24">
        <v>35</v>
      </c>
      <c r="D19" s="26" t="s">
        <v>11</v>
      </c>
      <c r="E19" s="39">
        <v>0</v>
      </c>
      <c r="F19" s="53">
        <f t="shared" si="0"/>
        <v>0</v>
      </c>
      <c r="G19" s="55"/>
      <c r="H19" s="7"/>
      <c r="I19" s="7"/>
      <c r="J19" s="7"/>
      <c r="K19" s="7"/>
      <c r="L19" s="7"/>
      <c r="M19" s="7"/>
      <c r="N19" s="7"/>
      <c r="O19" s="7"/>
      <c r="P19" s="7"/>
    </row>
    <row r="20" spans="1:16" s="5" customFormat="1" ht="93.75">
      <c r="A20" s="38">
        <f t="shared" si="1"/>
        <v>1.1</v>
      </c>
      <c r="B20" s="45" t="s">
        <v>71</v>
      </c>
      <c r="C20" s="24">
        <v>30</v>
      </c>
      <c r="D20" s="26" t="s">
        <v>11</v>
      </c>
      <c r="E20" s="39">
        <v>0</v>
      </c>
      <c r="F20" s="53">
        <f t="shared" si="0"/>
        <v>0</v>
      </c>
      <c r="G20" s="55"/>
      <c r="H20" s="7"/>
      <c r="I20" s="7"/>
      <c r="J20" s="7"/>
      <c r="K20" s="7"/>
      <c r="L20" s="7"/>
      <c r="M20" s="7"/>
      <c r="N20" s="7"/>
      <c r="O20" s="7"/>
      <c r="P20" s="7"/>
    </row>
    <row r="21" spans="1:16" s="5" customFormat="1" ht="93.75">
      <c r="A21" s="38">
        <f t="shared" si="1"/>
        <v>1.11</v>
      </c>
      <c r="B21" s="45" t="s">
        <v>72</v>
      </c>
      <c r="C21" s="24">
        <v>160</v>
      </c>
      <c r="D21" s="26" t="s">
        <v>11</v>
      </c>
      <c r="E21" s="39">
        <v>0</v>
      </c>
      <c r="F21" s="53">
        <f t="shared" si="0"/>
        <v>0</v>
      </c>
      <c r="G21" s="55"/>
      <c r="H21" s="7"/>
      <c r="I21" s="7"/>
      <c r="J21" s="7"/>
      <c r="K21" s="7"/>
      <c r="L21" s="7"/>
      <c r="M21" s="7"/>
      <c r="N21" s="7"/>
      <c r="O21" s="7"/>
      <c r="P21" s="7"/>
    </row>
    <row r="22" spans="1:16" s="5" customFormat="1" ht="93.75">
      <c r="A22" s="38">
        <f t="shared" si="1"/>
        <v>1.12</v>
      </c>
      <c r="B22" s="45" t="s">
        <v>73</v>
      </c>
      <c r="C22" s="24">
        <v>25</v>
      </c>
      <c r="D22" s="26" t="s">
        <v>11</v>
      </c>
      <c r="E22" s="39">
        <v>0</v>
      </c>
      <c r="F22" s="53">
        <f>E22*C22</f>
        <v>0</v>
      </c>
      <c r="G22" s="55"/>
      <c r="H22" s="7"/>
      <c r="I22" s="7"/>
      <c r="J22" s="7"/>
      <c r="K22" s="7"/>
      <c r="L22" s="7"/>
      <c r="M22" s="7"/>
      <c r="N22" s="7"/>
      <c r="O22" s="7"/>
      <c r="P22" s="7"/>
    </row>
    <row r="23" spans="1:16" s="5" customFormat="1" ht="57">
      <c r="A23" s="38">
        <f t="shared" si="1"/>
        <v>1.1300000000000001</v>
      </c>
      <c r="B23" s="63" t="s">
        <v>77</v>
      </c>
      <c r="C23" s="24">
        <v>2</v>
      </c>
      <c r="D23" s="26" t="s">
        <v>0</v>
      </c>
      <c r="E23" s="39">
        <v>0</v>
      </c>
      <c r="F23" s="53">
        <f>E23*C23</f>
        <v>0</v>
      </c>
      <c r="G23" s="55"/>
      <c r="H23" s="7"/>
      <c r="I23" s="7"/>
      <c r="J23" s="7"/>
      <c r="K23" s="7"/>
      <c r="L23" s="7"/>
      <c r="M23" s="7"/>
      <c r="N23" s="7"/>
      <c r="O23" s="7"/>
      <c r="P23" s="7"/>
    </row>
    <row r="24" spans="1:16" s="5" customFormat="1" ht="37.5">
      <c r="A24" s="38">
        <f t="shared" si="1"/>
        <v>1.1400000000000001</v>
      </c>
      <c r="B24" s="45" t="s">
        <v>84</v>
      </c>
      <c r="C24" s="57">
        <v>8</v>
      </c>
      <c r="D24" s="57" t="s">
        <v>0</v>
      </c>
      <c r="E24" s="39">
        <v>0</v>
      </c>
      <c r="F24" s="53">
        <f>E24*C24</f>
        <v>0</v>
      </c>
      <c r="G24" s="62"/>
      <c r="H24" s="7"/>
      <c r="I24" s="7"/>
      <c r="J24" s="7"/>
      <c r="K24" s="7"/>
      <c r="L24" s="7"/>
      <c r="M24" s="7"/>
      <c r="N24" s="7"/>
      <c r="O24" s="7"/>
      <c r="P24" s="7"/>
    </row>
    <row r="25" spans="1:16" s="5" customFormat="1" ht="23.25">
      <c r="A25" s="38">
        <f t="shared" si="1"/>
        <v>1.1500000000000001</v>
      </c>
      <c r="B25" s="45" t="s">
        <v>39</v>
      </c>
      <c r="C25" s="57">
        <v>2700</v>
      </c>
      <c r="D25" s="57" t="s">
        <v>16</v>
      </c>
      <c r="E25" s="39">
        <v>0</v>
      </c>
      <c r="F25" s="53">
        <f t="shared" si="0"/>
        <v>0</v>
      </c>
      <c r="G25" s="55"/>
      <c r="H25" s="7"/>
      <c r="I25" s="7"/>
      <c r="J25" s="7"/>
      <c r="K25" s="7"/>
      <c r="L25" s="7"/>
      <c r="M25" s="7"/>
      <c r="N25" s="7"/>
      <c r="O25" s="7"/>
      <c r="P25" s="7"/>
    </row>
    <row r="26" spans="1:16" s="5" customFormat="1" ht="18.75">
      <c r="A26" s="38">
        <f t="shared" si="1"/>
        <v>1.1600000000000001</v>
      </c>
      <c r="B26" s="45" t="s">
        <v>85</v>
      </c>
      <c r="C26" s="57">
        <v>1410</v>
      </c>
      <c r="D26" s="57" t="s">
        <v>16</v>
      </c>
      <c r="E26" s="39">
        <v>0</v>
      </c>
      <c r="F26" s="53">
        <f t="shared" si="0"/>
        <v>0</v>
      </c>
      <c r="G26" s="64"/>
      <c r="H26" s="7"/>
      <c r="I26" s="7"/>
      <c r="J26" s="7"/>
      <c r="K26" s="7"/>
      <c r="L26" s="7"/>
      <c r="M26" s="7"/>
      <c r="N26" s="7"/>
      <c r="O26" s="7"/>
      <c r="P26" s="7"/>
    </row>
    <row r="27" spans="1:16" s="5" customFormat="1" ht="18.75">
      <c r="A27" s="38">
        <f t="shared" si="1"/>
        <v>1.1700000000000002</v>
      </c>
      <c r="B27" s="45" t="s">
        <v>40</v>
      </c>
      <c r="C27" s="57">
        <v>1050</v>
      </c>
      <c r="D27" s="57" t="s">
        <v>16</v>
      </c>
      <c r="E27" s="39">
        <v>0</v>
      </c>
      <c r="F27" s="53">
        <f t="shared" si="0"/>
        <v>0</v>
      </c>
      <c r="G27" s="64"/>
      <c r="H27" s="7"/>
      <c r="I27" s="7"/>
      <c r="J27" s="7"/>
      <c r="K27" s="7"/>
      <c r="L27" s="7"/>
      <c r="M27" s="7"/>
      <c r="N27" s="7"/>
      <c r="O27" s="7"/>
      <c r="P27" s="7"/>
    </row>
    <row r="28" spans="1:16" s="5" customFormat="1" ht="18.75">
      <c r="A28" s="38">
        <f t="shared" si="1"/>
        <v>1.1800000000000002</v>
      </c>
      <c r="B28" s="45" t="s">
        <v>58</v>
      </c>
      <c r="C28" s="57">
        <v>14.8</v>
      </c>
      <c r="D28" s="57" t="s">
        <v>0</v>
      </c>
      <c r="E28" s="39">
        <v>0</v>
      </c>
      <c r="F28" s="53">
        <f t="shared" si="0"/>
        <v>0</v>
      </c>
      <c r="G28" s="64"/>
      <c r="H28" s="7"/>
      <c r="I28" s="7"/>
      <c r="J28" s="7"/>
      <c r="K28" s="7"/>
      <c r="L28" s="7"/>
      <c r="M28" s="7"/>
      <c r="N28" s="7"/>
      <c r="O28" s="7"/>
      <c r="P28" s="7"/>
    </row>
    <row r="29" spans="1:16" s="5" customFormat="1" ht="18.75">
      <c r="A29" s="38">
        <f t="shared" si="1"/>
        <v>1.1900000000000002</v>
      </c>
      <c r="B29" s="45" t="s">
        <v>59</v>
      </c>
      <c r="C29" s="57">
        <v>52</v>
      </c>
      <c r="D29" s="57" t="s">
        <v>0</v>
      </c>
      <c r="E29" s="39">
        <v>0</v>
      </c>
      <c r="F29" s="53">
        <f t="shared" si="0"/>
        <v>0</v>
      </c>
      <c r="G29" s="64"/>
      <c r="H29" s="7"/>
      <c r="I29" s="7"/>
      <c r="J29" s="7"/>
      <c r="K29" s="7"/>
      <c r="L29" s="7"/>
      <c r="M29" s="7"/>
      <c r="N29" s="7"/>
      <c r="O29" s="7"/>
      <c r="P29" s="7"/>
    </row>
    <row r="30" spans="1:16" s="5" customFormat="1" ht="18.75">
      <c r="A30" s="38">
        <f t="shared" si="1"/>
        <v>1.2000000000000002</v>
      </c>
      <c r="B30" s="45" t="s">
        <v>60</v>
      </c>
      <c r="C30" s="57">
        <v>52</v>
      </c>
      <c r="D30" s="57" t="s">
        <v>0</v>
      </c>
      <c r="E30" s="39">
        <v>0</v>
      </c>
      <c r="F30" s="53">
        <f t="shared" si="0"/>
        <v>0</v>
      </c>
      <c r="G30" s="64"/>
      <c r="H30" s="7"/>
      <c r="I30" s="7"/>
      <c r="J30" s="7"/>
      <c r="K30" s="7"/>
      <c r="L30" s="7"/>
      <c r="M30" s="7"/>
      <c r="N30" s="7"/>
      <c r="O30" s="7"/>
      <c r="P30" s="7"/>
    </row>
    <row r="31" spans="1:16" s="5" customFormat="1" ht="18.75">
      <c r="A31" s="38">
        <f t="shared" si="1"/>
        <v>1.2100000000000002</v>
      </c>
      <c r="B31" s="45" t="s">
        <v>66</v>
      </c>
      <c r="C31" s="57">
        <v>52</v>
      </c>
      <c r="D31" s="57" t="s">
        <v>0</v>
      </c>
      <c r="E31" s="39">
        <v>0</v>
      </c>
      <c r="F31" s="53">
        <f t="shared" si="0"/>
        <v>0</v>
      </c>
      <c r="G31" s="64"/>
      <c r="H31" s="7"/>
      <c r="I31" s="7"/>
      <c r="J31" s="7"/>
      <c r="K31" s="7"/>
      <c r="L31" s="7"/>
      <c r="M31" s="7"/>
      <c r="N31" s="7"/>
      <c r="O31" s="7"/>
      <c r="P31" s="7"/>
    </row>
    <row r="32" spans="1:16" s="5" customFormat="1" ht="18.75">
      <c r="A32" s="38">
        <f t="shared" si="1"/>
        <v>1.2200000000000002</v>
      </c>
      <c r="B32" s="45" t="s">
        <v>62</v>
      </c>
      <c r="C32" s="57">
        <v>16</v>
      </c>
      <c r="D32" s="57" t="s">
        <v>0</v>
      </c>
      <c r="E32" s="39">
        <v>0</v>
      </c>
      <c r="F32" s="53">
        <f t="shared" si="0"/>
        <v>0</v>
      </c>
      <c r="G32" s="64"/>
      <c r="H32" s="7"/>
      <c r="I32" s="7"/>
      <c r="J32" s="7"/>
      <c r="K32" s="7"/>
      <c r="L32" s="7"/>
      <c r="M32" s="7"/>
      <c r="N32" s="7"/>
      <c r="O32" s="7"/>
      <c r="P32" s="7"/>
    </row>
    <row r="33" spans="1:16" s="5" customFormat="1" ht="18.75">
      <c r="A33" s="38">
        <f t="shared" si="1"/>
        <v>1.2300000000000002</v>
      </c>
      <c r="B33" s="45" t="s">
        <v>63</v>
      </c>
      <c r="C33" s="57">
        <v>16</v>
      </c>
      <c r="D33" s="57" t="s">
        <v>0</v>
      </c>
      <c r="E33" s="39">
        <v>0</v>
      </c>
      <c r="F33" s="53">
        <f t="shared" si="0"/>
        <v>0</v>
      </c>
      <c r="G33" s="64"/>
      <c r="H33" s="7"/>
      <c r="I33" s="7"/>
      <c r="J33" s="7"/>
      <c r="K33" s="7"/>
      <c r="L33" s="7"/>
      <c r="M33" s="7"/>
      <c r="N33" s="7"/>
      <c r="O33" s="7"/>
      <c r="P33" s="7"/>
    </row>
    <row r="34" spans="1:16" s="5" customFormat="1" ht="18.75">
      <c r="A34" s="38">
        <f t="shared" si="1"/>
        <v>1.2400000000000002</v>
      </c>
      <c r="B34" s="45" t="s">
        <v>64</v>
      </c>
      <c r="C34" s="57">
        <v>78</v>
      </c>
      <c r="D34" s="57" t="s">
        <v>0</v>
      </c>
      <c r="E34" s="39">
        <v>0</v>
      </c>
      <c r="F34" s="53">
        <f t="shared" si="0"/>
        <v>0</v>
      </c>
      <c r="G34" s="64"/>
      <c r="H34" s="7"/>
      <c r="I34" s="7"/>
      <c r="J34" s="7"/>
      <c r="K34" s="7"/>
      <c r="L34" s="7"/>
      <c r="M34" s="7"/>
      <c r="N34" s="7"/>
      <c r="O34" s="7"/>
      <c r="P34" s="7"/>
    </row>
    <row r="35" spans="1:16" s="5" customFormat="1" ht="18.75">
      <c r="A35" s="38">
        <f t="shared" si="1"/>
        <v>1.2500000000000002</v>
      </c>
      <c r="B35" s="45" t="s">
        <v>65</v>
      </c>
      <c r="C35" s="57">
        <v>156</v>
      </c>
      <c r="D35" s="57" t="s">
        <v>0</v>
      </c>
      <c r="E35" s="39">
        <v>0</v>
      </c>
      <c r="F35" s="53">
        <f t="shared" si="0"/>
        <v>0</v>
      </c>
      <c r="G35" s="65"/>
      <c r="H35" s="7"/>
      <c r="I35" s="7"/>
      <c r="J35" s="7"/>
      <c r="K35" s="7"/>
      <c r="L35" s="7"/>
      <c r="M35" s="7"/>
      <c r="N35" s="7"/>
      <c r="O35" s="7"/>
      <c r="P35" s="7"/>
    </row>
    <row r="36" spans="1:16" s="5" customFormat="1" ht="18.75">
      <c r="A36" s="38">
        <f t="shared" si="1"/>
        <v>1.2600000000000002</v>
      </c>
      <c r="B36" s="45" t="s">
        <v>66</v>
      </c>
      <c r="C36" s="57">
        <v>156</v>
      </c>
      <c r="D36" s="57" t="s">
        <v>0</v>
      </c>
      <c r="E36" s="39">
        <v>0</v>
      </c>
      <c r="F36" s="53">
        <f t="shared" si="0"/>
        <v>0</v>
      </c>
      <c r="G36" s="65"/>
      <c r="H36" s="7"/>
      <c r="I36" s="7"/>
      <c r="J36" s="7"/>
      <c r="K36" s="7"/>
      <c r="L36" s="7"/>
      <c r="M36" s="7"/>
      <c r="N36" s="7"/>
      <c r="O36" s="7"/>
      <c r="P36" s="7"/>
    </row>
    <row r="37" spans="1:16" s="5" customFormat="1" ht="18.75">
      <c r="A37" s="38">
        <f t="shared" si="1"/>
        <v>1.2700000000000002</v>
      </c>
      <c r="B37" s="45" t="s">
        <v>86</v>
      </c>
      <c r="C37" s="57">
        <v>530</v>
      </c>
      <c r="D37" s="57" t="s">
        <v>16</v>
      </c>
      <c r="E37" s="39">
        <v>0</v>
      </c>
      <c r="F37" s="53">
        <f t="shared" si="0"/>
        <v>0</v>
      </c>
      <c r="G37" s="65"/>
      <c r="H37" s="7"/>
      <c r="I37" s="7"/>
      <c r="J37" s="7"/>
      <c r="K37" s="7"/>
      <c r="L37" s="7"/>
      <c r="M37" s="7"/>
      <c r="N37" s="7"/>
      <c r="O37" s="7"/>
      <c r="P37" s="7"/>
    </row>
    <row r="38" spans="1:16" s="5" customFormat="1" ht="18.75">
      <c r="A38" s="38">
        <f t="shared" si="1"/>
        <v>1.2800000000000002</v>
      </c>
      <c r="B38" s="45" t="s">
        <v>87</v>
      </c>
      <c r="C38" s="57">
        <v>530</v>
      </c>
      <c r="D38" s="57" t="s">
        <v>16</v>
      </c>
      <c r="E38" s="39">
        <v>0</v>
      </c>
      <c r="F38" s="53">
        <f t="shared" si="0"/>
        <v>0</v>
      </c>
      <c r="G38" s="65"/>
      <c r="H38" s="7"/>
      <c r="I38" s="7"/>
      <c r="J38" s="7"/>
      <c r="K38" s="7"/>
      <c r="L38" s="7"/>
      <c r="M38" s="7"/>
      <c r="N38" s="7"/>
      <c r="O38" s="7"/>
      <c r="P38" s="7"/>
    </row>
    <row r="39" spans="1:16" s="5" customFormat="1" ht="18.75">
      <c r="A39" s="38">
        <f t="shared" si="1"/>
        <v>1.2900000000000003</v>
      </c>
      <c r="B39" s="45" t="s">
        <v>41</v>
      </c>
      <c r="C39" s="57">
        <v>48</v>
      </c>
      <c r="D39" s="57" t="s">
        <v>15</v>
      </c>
      <c r="E39" s="39">
        <v>0</v>
      </c>
      <c r="F39" s="53">
        <f t="shared" si="0"/>
        <v>0</v>
      </c>
      <c r="G39" s="65"/>
      <c r="H39" s="7"/>
      <c r="I39" s="7"/>
      <c r="J39" s="7"/>
      <c r="K39" s="7"/>
      <c r="L39" s="7"/>
      <c r="M39" s="7"/>
      <c r="N39" s="7"/>
      <c r="O39" s="7"/>
      <c r="P39" s="7"/>
    </row>
    <row r="40" spans="1:16" s="5" customFormat="1" ht="18.75">
      <c r="A40" s="38">
        <f t="shared" si="1"/>
        <v>1.3000000000000003</v>
      </c>
      <c r="B40" s="45" t="s">
        <v>42</v>
      </c>
      <c r="C40" s="57">
        <v>4</v>
      </c>
      <c r="D40" s="57" t="s">
        <v>0</v>
      </c>
      <c r="E40" s="39">
        <v>0</v>
      </c>
      <c r="F40" s="53">
        <f t="shared" si="0"/>
        <v>0</v>
      </c>
      <c r="G40" s="65"/>
      <c r="H40" s="7"/>
      <c r="I40" s="7"/>
      <c r="J40" s="7"/>
      <c r="K40" s="7"/>
      <c r="L40" s="7"/>
      <c r="M40" s="7"/>
      <c r="N40" s="7"/>
      <c r="O40" s="7"/>
      <c r="P40" s="7"/>
    </row>
    <row r="41" spans="1:16" s="5" customFormat="1" ht="18.75">
      <c r="A41" s="38">
        <f t="shared" si="1"/>
        <v>1.3100000000000003</v>
      </c>
      <c r="B41" s="45" t="s">
        <v>43</v>
      </c>
      <c r="C41" s="57">
        <v>56</v>
      </c>
      <c r="D41" s="57" t="s">
        <v>0</v>
      </c>
      <c r="E41" s="39">
        <v>0</v>
      </c>
      <c r="F41" s="53">
        <f t="shared" si="0"/>
        <v>0</v>
      </c>
      <c r="G41" s="65"/>
      <c r="H41" s="7"/>
      <c r="I41" s="7"/>
      <c r="J41" s="7"/>
      <c r="K41" s="7"/>
      <c r="L41" s="7"/>
      <c r="M41" s="7"/>
      <c r="N41" s="7"/>
      <c r="O41" s="7"/>
      <c r="P41" s="7"/>
    </row>
    <row r="42" spans="1:16" s="5" customFormat="1" ht="18.75">
      <c r="A42" s="38">
        <f t="shared" si="1"/>
        <v>1.3200000000000003</v>
      </c>
      <c r="B42" s="45" t="s">
        <v>44</v>
      </c>
      <c r="C42" s="57">
        <v>84</v>
      </c>
      <c r="D42" s="57" t="s">
        <v>0</v>
      </c>
      <c r="E42" s="39">
        <v>0</v>
      </c>
      <c r="F42" s="53">
        <f t="shared" si="0"/>
        <v>0</v>
      </c>
      <c r="G42" s="65"/>
      <c r="H42" s="7"/>
      <c r="I42" s="7"/>
      <c r="J42" s="7"/>
      <c r="K42" s="7"/>
      <c r="L42" s="7"/>
      <c r="M42" s="7"/>
      <c r="N42" s="7"/>
      <c r="O42" s="7"/>
      <c r="P42" s="7"/>
    </row>
    <row r="43" spans="1:16" s="5" customFormat="1" ht="18.75">
      <c r="A43" s="38">
        <f t="shared" si="1"/>
        <v>1.3300000000000003</v>
      </c>
      <c r="B43" s="45" t="s">
        <v>45</v>
      </c>
      <c r="C43" s="57">
        <v>84</v>
      </c>
      <c r="D43" s="57" t="s">
        <v>0</v>
      </c>
      <c r="E43" s="39">
        <v>0</v>
      </c>
      <c r="F43" s="53">
        <f t="shared" si="0"/>
        <v>0</v>
      </c>
      <c r="G43" s="65"/>
      <c r="H43" s="7"/>
      <c r="I43" s="7"/>
      <c r="J43" s="7"/>
      <c r="K43" s="7"/>
      <c r="L43" s="7"/>
      <c r="M43" s="7"/>
      <c r="N43" s="7"/>
      <c r="O43" s="7"/>
      <c r="P43" s="7"/>
    </row>
    <row r="44" spans="1:16" s="5" customFormat="1" ht="18.75">
      <c r="A44" s="38">
        <f t="shared" si="1"/>
        <v>1.3400000000000003</v>
      </c>
      <c r="B44" s="45" t="s">
        <v>51</v>
      </c>
      <c r="C44" s="57">
        <v>12</v>
      </c>
      <c r="D44" s="57" t="s">
        <v>0</v>
      </c>
      <c r="E44" s="39">
        <v>0</v>
      </c>
      <c r="F44" s="53">
        <f t="shared" si="0"/>
        <v>0</v>
      </c>
      <c r="G44" s="65"/>
      <c r="H44" s="7"/>
      <c r="I44" s="7"/>
      <c r="J44" s="7"/>
      <c r="K44" s="7"/>
      <c r="L44" s="7"/>
      <c r="M44" s="7"/>
      <c r="N44" s="7"/>
      <c r="O44" s="7"/>
      <c r="P44" s="7"/>
    </row>
    <row r="45" spans="1:16" s="5" customFormat="1" ht="18.75">
      <c r="A45" s="38">
        <f t="shared" si="1"/>
        <v>1.3500000000000003</v>
      </c>
      <c r="B45" s="45" t="s">
        <v>61</v>
      </c>
      <c r="C45" s="57">
        <v>144</v>
      </c>
      <c r="D45" s="57" t="s">
        <v>0</v>
      </c>
      <c r="E45" s="39">
        <v>0</v>
      </c>
      <c r="F45" s="53">
        <f t="shared" si="0"/>
        <v>0</v>
      </c>
      <c r="G45" s="65"/>
      <c r="H45" s="7"/>
      <c r="I45" s="7"/>
      <c r="J45" s="7"/>
      <c r="K45" s="7"/>
      <c r="L45" s="7"/>
      <c r="M45" s="7"/>
      <c r="N45" s="7"/>
      <c r="O45" s="7"/>
      <c r="P45" s="7"/>
    </row>
    <row r="46" spans="1:16" s="5" customFormat="1" ht="18.75">
      <c r="A46" s="38">
        <f t="shared" si="1"/>
        <v>1.3600000000000003</v>
      </c>
      <c r="B46" s="45" t="s">
        <v>52</v>
      </c>
      <c r="C46" s="57">
        <v>96</v>
      </c>
      <c r="D46" s="57" t="s">
        <v>0</v>
      </c>
      <c r="E46" s="39">
        <v>0</v>
      </c>
      <c r="F46" s="53">
        <f t="shared" si="0"/>
        <v>0</v>
      </c>
      <c r="G46" s="65"/>
      <c r="H46" s="7"/>
      <c r="I46" s="7"/>
      <c r="J46" s="7"/>
      <c r="K46" s="7"/>
      <c r="L46" s="7"/>
      <c r="M46" s="7"/>
      <c r="N46" s="7"/>
      <c r="O46" s="7"/>
      <c r="P46" s="7"/>
    </row>
    <row r="47" spans="1:16" s="5" customFormat="1" ht="18.75">
      <c r="A47" s="38">
        <f t="shared" si="1"/>
        <v>1.3700000000000003</v>
      </c>
      <c r="B47" s="45" t="s">
        <v>54</v>
      </c>
      <c r="C47" s="57">
        <v>96</v>
      </c>
      <c r="D47" s="57" t="s">
        <v>0</v>
      </c>
      <c r="E47" s="39">
        <v>0</v>
      </c>
      <c r="F47" s="53">
        <f t="shared" si="0"/>
        <v>0</v>
      </c>
      <c r="G47" s="65"/>
      <c r="H47" s="7"/>
      <c r="I47" s="7"/>
      <c r="J47" s="7"/>
      <c r="K47" s="7"/>
      <c r="L47" s="7"/>
      <c r="M47" s="7"/>
      <c r="N47" s="7"/>
      <c r="O47" s="7"/>
      <c r="P47" s="7"/>
    </row>
    <row r="48" spans="1:16" s="5" customFormat="1" ht="18.75">
      <c r="A48" s="38">
        <f t="shared" si="1"/>
        <v>1.3800000000000003</v>
      </c>
      <c r="B48" s="45" t="s">
        <v>56</v>
      </c>
      <c r="C48" s="57">
        <v>96</v>
      </c>
      <c r="D48" s="57" t="s">
        <v>0</v>
      </c>
      <c r="E48" s="39">
        <v>0</v>
      </c>
      <c r="F48" s="53">
        <f t="shared" si="0"/>
        <v>0</v>
      </c>
      <c r="G48" s="65"/>
      <c r="H48" s="7"/>
      <c r="I48" s="7"/>
      <c r="J48" s="7"/>
      <c r="K48" s="7"/>
      <c r="L48" s="7"/>
      <c r="M48" s="7"/>
      <c r="N48" s="7"/>
      <c r="O48" s="7"/>
      <c r="P48" s="7"/>
    </row>
    <row r="49" spans="1:16" s="5" customFormat="1" ht="18.75">
      <c r="A49" s="38">
        <f t="shared" si="1"/>
        <v>1.3900000000000003</v>
      </c>
      <c r="B49" s="45" t="s">
        <v>53</v>
      </c>
      <c r="C49" s="57">
        <v>48</v>
      </c>
      <c r="D49" s="57" t="s">
        <v>0</v>
      </c>
      <c r="E49" s="39">
        <v>0</v>
      </c>
      <c r="F49" s="53">
        <f t="shared" si="0"/>
        <v>0</v>
      </c>
      <c r="G49" s="65"/>
      <c r="H49" s="7"/>
      <c r="I49" s="7"/>
      <c r="J49" s="7"/>
      <c r="K49" s="7"/>
      <c r="L49" s="7"/>
      <c r="M49" s="7"/>
      <c r="N49" s="7"/>
      <c r="O49" s="7"/>
      <c r="P49" s="7"/>
    </row>
    <row r="50" spans="1:16" s="5" customFormat="1" ht="18.75">
      <c r="A50" s="38">
        <f t="shared" si="1"/>
        <v>1.4000000000000004</v>
      </c>
      <c r="B50" s="45" t="s">
        <v>55</v>
      </c>
      <c r="C50" s="57">
        <v>48</v>
      </c>
      <c r="D50" s="57" t="s">
        <v>0</v>
      </c>
      <c r="E50" s="39">
        <v>0</v>
      </c>
      <c r="F50" s="53">
        <f t="shared" si="0"/>
        <v>0</v>
      </c>
      <c r="G50" s="65"/>
      <c r="H50" s="7"/>
      <c r="I50" s="7"/>
      <c r="J50" s="7"/>
      <c r="K50" s="7"/>
      <c r="L50" s="7"/>
      <c r="M50" s="7"/>
      <c r="N50" s="7"/>
      <c r="O50" s="7"/>
      <c r="P50" s="7"/>
    </row>
    <row r="51" spans="1:16" s="5" customFormat="1" ht="18.75">
      <c r="A51" s="38">
        <f t="shared" si="1"/>
        <v>1.4100000000000004</v>
      </c>
      <c r="B51" s="45" t="s">
        <v>57</v>
      </c>
      <c r="C51" s="57">
        <v>48</v>
      </c>
      <c r="D51" s="57" t="s">
        <v>0</v>
      </c>
      <c r="E51" s="39">
        <v>0</v>
      </c>
      <c r="F51" s="53">
        <f t="shared" si="0"/>
        <v>0</v>
      </c>
      <c r="G51" s="65"/>
      <c r="H51" s="7"/>
      <c r="I51" s="7"/>
      <c r="J51" s="7"/>
      <c r="K51" s="7"/>
      <c r="L51" s="7"/>
      <c r="M51" s="7"/>
      <c r="N51" s="7"/>
      <c r="O51" s="7"/>
      <c r="P51" s="7"/>
    </row>
    <row r="52" spans="1:16" s="5" customFormat="1" ht="18.75">
      <c r="A52" s="38">
        <f t="shared" si="1"/>
        <v>1.4200000000000004</v>
      </c>
      <c r="B52" s="45" t="s">
        <v>88</v>
      </c>
      <c r="C52" s="57">
        <v>2</v>
      </c>
      <c r="D52" s="57" t="s">
        <v>0</v>
      </c>
      <c r="E52" s="39">
        <v>0</v>
      </c>
      <c r="F52" s="53">
        <f t="shared" si="0"/>
        <v>0</v>
      </c>
      <c r="G52" s="65"/>
      <c r="H52" s="7"/>
      <c r="I52" s="7"/>
      <c r="J52" s="7"/>
      <c r="K52" s="7"/>
      <c r="L52" s="7"/>
      <c r="M52" s="7"/>
      <c r="N52" s="7"/>
      <c r="O52" s="7"/>
      <c r="P52" s="7"/>
    </row>
    <row r="53" spans="1:16" s="5" customFormat="1" ht="18.75">
      <c r="A53" s="38">
        <f t="shared" si="1"/>
        <v>1.4300000000000004</v>
      </c>
      <c r="B53" s="45" t="s">
        <v>89</v>
      </c>
      <c r="C53" s="57">
        <v>8</v>
      </c>
      <c r="D53" s="57" t="s">
        <v>0</v>
      </c>
      <c r="E53" s="39">
        <v>0</v>
      </c>
      <c r="F53" s="53">
        <f>E53*C53</f>
        <v>0</v>
      </c>
      <c r="G53" s="65"/>
      <c r="H53" s="7"/>
      <c r="I53" s="7"/>
      <c r="J53" s="7"/>
      <c r="K53" s="7"/>
      <c r="L53" s="7"/>
      <c r="M53" s="7"/>
      <c r="N53" s="7"/>
      <c r="O53" s="7"/>
      <c r="P53" s="7"/>
    </row>
    <row r="54" spans="1:16" s="5" customFormat="1" ht="18.75">
      <c r="A54" s="38">
        <f t="shared" si="1"/>
        <v>1.4400000000000004</v>
      </c>
      <c r="B54" s="45" t="s">
        <v>90</v>
      </c>
      <c r="C54" s="57">
        <v>8</v>
      </c>
      <c r="D54" s="57" t="s">
        <v>0</v>
      </c>
      <c r="E54" s="39">
        <v>0</v>
      </c>
      <c r="F54" s="53">
        <f t="shared" si="0"/>
        <v>0</v>
      </c>
      <c r="G54" s="65"/>
      <c r="H54" s="7"/>
      <c r="I54" s="7"/>
      <c r="J54" s="7"/>
      <c r="K54" s="7"/>
      <c r="L54" s="7"/>
      <c r="M54" s="7"/>
      <c r="N54" s="7"/>
      <c r="O54" s="7"/>
      <c r="P54" s="7"/>
    </row>
    <row r="55" spans="1:16" s="5" customFormat="1" ht="18.75">
      <c r="A55" s="38">
        <f t="shared" si="1"/>
        <v>1.4500000000000004</v>
      </c>
      <c r="B55" s="45" t="s">
        <v>91</v>
      </c>
      <c r="C55" s="57">
        <v>20</v>
      </c>
      <c r="D55" s="57" t="s">
        <v>0</v>
      </c>
      <c r="E55" s="39">
        <v>0</v>
      </c>
      <c r="F55" s="53">
        <f t="shared" si="0"/>
        <v>0</v>
      </c>
      <c r="G55" s="65"/>
      <c r="H55" s="7"/>
      <c r="I55" s="7"/>
      <c r="J55" s="7"/>
      <c r="K55" s="7"/>
      <c r="L55" s="7"/>
      <c r="M55" s="7"/>
      <c r="N55" s="7"/>
      <c r="O55" s="7"/>
      <c r="P55" s="7"/>
    </row>
    <row r="56" spans="1:16" s="5" customFormat="1" ht="18.75">
      <c r="A56" s="38">
        <f t="shared" si="1"/>
        <v>1.4600000000000004</v>
      </c>
      <c r="B56" s="45" t="s">
        <v>46</v>
      </c>
      <c r="C56" s="57">
        <v>5</v>
      </c>
      <c r="D56" s="57" t="s">
        <v>15</v>
      </c>
      <c r="E56" s="39">
        <v>0</v>
      </c>
      <c r="F56" s="53">
        <f t="shared" si="0"/>
        <v>0</v>
      </c>
      <c r="G56" s="65"/>
      <c r="H56" s="7"/>
      <c r="I56" s="7"/>
      <c r="J56" s="7"/>
      <c r="K56" s="7"/>
      <c r="L56" s="7"/>
      <c r="M56" s="7"/>
      <c r="N56" s="7"/>
      <c r="O56" s="7"/>
      <c r="P56" s="7"/>
    </row>
    <row r="57" spans="1:16" s="5" customFormat="1" ht="18.75">
      <c r="A57" s="38">
        <f t="shared" si="1"/>
        <v>1.4700000000000004</v>
      </c>
      <c r="B57" s="45" t="s">
        <v>47</v>
      </c>
      <c r="C57" s="57">
        <v>8</v>
      </c>
      <c r="D57" s="57" t="s">
        <v>0</v>
      </c>
      <c r="E57" s="39">
        <v>0</v>
      </c>
      <c r="F57" s="53">
        <f t="shared" si="0"/>
        <v>0</v>
      </c>
      <c r="G57" s="65"/>
      <c r="H57" s="7"/>
      <c r="I57" s="7"/>
      <c r="J57" s="7"/>
      <c r="K57" s="7"/>
      <c r="L57" s="7"/>
      <c r="M57" s="7"/>
      <c r="N57" s="7"/>
      <c r="O57" s="7"/>
      <c r="P57" s="7"/>
    </row>
    <row r="58" spans="1:16" s="5" customFormat="1" ht="18.75">
      <c r="A58" s="38">
        <f t="shared" si="1"/>
        <v>1.4800000000000004</v>
      </c>
      <c r="B58" s="45" t="s">
        <v>48</v>
      </c>
      <c r="C58" s="57">
        <v>26</v>
      </c>
      <c r="D58" s="57" t="s">
        <v>0</v>
      </c>
      <c r="E58" s="39">
        <v>0</v>
      </c>
      <c r="F58" s="53">
        <f t="shared" si="0"/>
        <v>0</v>
      </c>
      <c r="G58" s="65"/>
      <c r="H58" s="7"/>
      <c r="I58" s="7"/>
      <c r="J58" s="7"/>
      <c r="K58" s="7"/>
      <c r="L58" s="7"/>
      <c r="M58" s="7"/>
      <c r="N58" s="7"/>
      <c r="O58" s="7"/>
      <c r="P58" s="7"/>
    </row>
    <row r="59" spans="1:16" s="5" customFormat="1" ht="18.75">
      <c r="A59" s="38">
        <f t="shared" si="1"/>
        <v>1.4900000000000004</v>
      </c>
      <c r="B59" s="45" t="s">
        <v>49</v>
      </c>
      <c r="C59" s="57">
        <v>4</v>
      </c>
      <c r="D59" s="57" t="s">
        <v>0</v>
      </c>
      <c r="E59" s="39">
        <v>0</v>
      </c>
      <c r="F59" s="53">
        <f t="shared" si="0"/>
        <v>0</v>
      </c>
      <c r="G59" s="65"/>
      <c r="H59" s="7"/>
      <c r="I59" s="7"/>
      <c r="J59" s="7"/>
      <c r="K59" s="7"/>
      <c r="L59" s="7"/>
      <c r="M59" s="7"/>
      <c r="N59" s="7"/>
      <c r="O59" s="7"/>
      <c r="P59" s="7"/>
    </row>
    <row r="60" spans="1:16" s="5" customFormat="1" ht="18.75">
      <c r="A60" s="38">
        <f t="shared" si="1"/>
        <v>1.5000000000000004</v>
      </c>
      <c r="B60" s="45" t="s">
        <v>50</v>
      </c>
      <c r="C60" s="57">
        <v>4</v>
      </c>
      <c r="D60" s="57" t="s">
        <v>0</v>
      </c>
      <c r="E60" s="39">
        <v>0</v>
      </c>
      <c r="F60" s="53">
        <f t="shared" si="0"/>
        <v>0</v>
      </c>
      <c r="G60" s="65"/>
      <c r="H60" s="7"/>
      <c r="I60" s="7"/>
      <c r="J60" s="7"/>
      <c r="K60" s="7"/>
      <c r="L60" s="7"/>
      <c r="M60" s="7"/>
      <c r="N60" s="7"/>
      <c r="O60" s="7"/>
      <c r="P60" s="7"/>
    </row>
    <row r="61" spans="1:16" s="5" customFormat="1" ht="18.75">
      <c r="A61" s="38">
        <f t="shared" si="1"/>
        <v>1.5100000000000005</v>
      </c>
      <c r="B61" s="45" t="s">
        <v>92</v>
      </c>
      <c r="C61" s="66">
        <v>0.3</v>
      </c>
      <c r="D61" s="56" t="s">
        <v>75</v>
      </c>
      <c r="E61" s="39">
        <v>0</v>
      </c>
      <c r="F61" s="53">
        <f t="shared" si="0"/>
        <v>0</v>
      </c>
      <c r="G61" s="62"/>
      <c r="H61" s="7"/>
      <c r="I61" s="7"/>
      <c r="J61" s="7"/>
      <c r="K61" s="7"/>
      <c r="L61" s="7"/>
      <c r="M61" s="7"/>
      <c r="N61" s="7"/>
      <c r="O61" s="7"/>
      <c r="P61" s="7"/>
    </row>
    <row r="62" spans="1:16" s="5" customFormat="1" ht="23.25">
      <c r="A62" s="38"/>
      <c r="B62" s="34" t="s">
        <v>14</v>
      </c>
      <c r="C62" s="30"/>
      <c r="D62" s="31"/>
      <c r="E62" s="32"/>
      <c r="F62" s="9"/>
      <c r="G62" s="37">
        <f>SUM(F10:F61)</f>
        <v>0</v>
      </c>
      <c r="H62" s="7"/>
      <c r="I62" s="7"/>
      <c r="J62" s="7"/>
      <c r="K62" s="7"/>
      <c r="L62" s="7"/>
      <c r="M62" s="7"/>
      <c r="N62" s="7"/>
      <c r="O62" s="7"/>
      <c r="P62" s="7"/>
    </row>
    <row r="63" spans="1:16" s="5" customFormat="1" ht="23.25">
      <c r="A63" s="43">
        <v>2</v>
      </c>
      <c r="B63" s="44" t="s">
        <v>12</v>
      </c>
      <c r="C63" s="24"/>
      <c r="D63" s="26"/>
      <c r="E63" s="39"/>
      <c r="F63" s="6"/>
      <c r="G63" s="41"/>
      <c r="H63" s="7"/>
      <c r="I63" s="7"/>
      <c r="J63" s="7"/>
      <c r="K63" s="7"/>
      <c r="L63" s="7"/>
      <c r="M63" s="7"/>
      <c r="N63" s="7"/>
      <c r="O63" s="7"/>
      <c r="P63" s="7"/>
    </row>
    <row r="64" spans="1:16" s="5" customFormat="1" ht="131.25">
      <c r="A64" s="67">
        <f aca="true" t="shared" si="2" ref="A64:A71">A63+0.01</f>
        <v>2.01</v>
      </c>
      <c r="B64" s="45" t="s">
        <v>93</v>
      </c>
      <c r="C64" s="24">
        <v>24</v>
      </c>
      <c r="D64" s="26" t="s">
        <v>18</v>
      </c>
      <c r="E64" s="39">
        <v>0</v>
      </c>
      <c r="F64" s="6">
        <f aca="true" t="shared" si="3" ref="F64:F72">C64*E64</f>
        <v>0</v>
      </c>
      <c r="G64" s="41"/>
      <c r="H64" s="7"/>
      <c r="I64" s="7"/>
      <c r="J64" s="7"/>
      <c r="K64" s="7"/>
      <c r="L64" s="7"/>
      <c r="M64" s="7"/>
      <c r="N64" s="7"/>
      <c r="O64" s="7"/>
      <c r="P64" s="7"/>
    </row>
    <row r="65" spans="1:16" s="5" customFormat="1" ht="112.5">
      <c r="A65" s="67">
        <f t="shared" si="2"/>
        <v>2.0199999999999996</v>
      </c>
      <c r="B65" s="45" t="s">
        <v>117</v>
      </c>
      <c r="C65" s="24">
        <v>8</v>
      </c>
      <c r="D65" s="26" t="s">
        <v>0</v>
      </c>
      <c r="E65" s="39">
        <v>0</v>
      </c>
      <c r="F65" s="6">
        <f t="shared" si="3"/>
        <v>0</v>
      </c>
      <c r="G65" s="41"/>
      <c r="H65" s="7"/>
      <c r="I65" s="7"/>
      <c r="J65" s="7"/>
      <c r="K65" s="7"/>
      <c r="L65" s="7"/>
      <c r="M65" s="7"/>
      <c r="N65" s="7"/>
      <c r="O65" s="7"/>
      <c r="P65" s="7"/>
    </row>
    <row r="66" spans="1:16" s="5" customFormat="1" ht="75">
      <c r="A66" s="67">
        <f t="shared" si="2"/>
        <v>2.0299999999999994</v>
      </c>
      <c r="B66" s="45" t="s">
        <v>118</v>
      </c>
      <c r="C66" s="24">
        <v>6</v>
      </c>
      <c r="D66" s="26" t="s">
        <v>0</v>
      </c>
      <c r="E66" s="39">
        <v>0</v>
      </c>
      <c r="F66" s="6">
        <f t="shared" si="3"/>
        <v>0</v>
      </c>
      <c r="G66" s="41"/>
      <c r="H66" s="7"/>
      <c r="I66" s="7"/>
      <c r="J66" s="7"/>
      <c r="K66" s="7"/>
      <c r="L66" s="7"/>
      <c r="M66" s="7"/>
      <c r="N66" s="7"/>
      <c r="O66" s="7"/>
      <c r="P66" s="7"/>
    </row>
    <row r="67" spans="1:16" s="5" customFormat="1" ht="23.25">
      <c r="A67" s="67">
        <f t="shared" si="2"/>
        <v>2.039999999999999</v>
      </c>
      <c r="B67" s="45" t="s">
        <v>111</v>
      </c>
      <c r="C67" s="24">
        <f>24*25</f>
        <v>600</v>
      </c>
      <c r="D67" s="26" t="s">
        <v>11</v>
      </c>
      <c r="E67" s="39">
        <v>0</v>
      </c>
      <c r="F67" s="6">
        <f t="shared" si="3"/>
        <v>0</v>
      </c>
      <c r="G67" s="41"/>
      <c r="H67" s="7"/>
      <c r="I67" s="7"/>
      <c r="J67" s="7"/>
      <c r="K67" s="7"/>
      <c r="L67" s="7"/>
      <c r="M67" s="7"/>
      <c r="N67" s="7"/>
      <c r="O67" s="7"/>
      <c r="P67" s="7"/>
    </row>
    <row r="68" spans="1:16" s="5" customFormat="1" ht="23.25">
      <c r="A68" s="67">
        <f t="shared" si="2"/>
        <v>2.049999999999999</v>
      </c>
      <c r="B68" s="45" t="s">
        <v>112</v>
      </c>
      <c r="C68" s="24">
        <v>300</v>
      </c>
      <c r="D68" s="26" t="s">
        <v>11</v>
      </c>
      <c r="E68" s="39">
        <v>0</v>
      </c>
      <c r="F68" s="6">
        <f t="shared" si="3"/>
        <v>0</v>
      </c>
      <c r="G68" s="41"/>
      <c r="H68" s="7"/>
      <c r="I68" s="7"/>
      <c r="J68" s="7"/>
      <c r="K68" s="7"/>
      <c r="L68" s="7"/>
      <c r="M68" s="7"/>
      <c r="N68" s="7"/>
      <c r="O68" s="7"/>
      <c r="P68" s="7"/>
    </row>
    <row r="69" spans="1:16" s="5" customFormat="1" ht="23.25">
      <c r="A69" s="67">
        <f t="shared" si="2"/>
        <v>2.0599999999999987</v>
      </c>
      <c r="B69" s="45" t="s">
        <v>113</v>
      </c>
      <c r="C69" s="24">
        <v>300</v>
      </c>
      <c r="D69" s="26" t="s">
        <v>11</v>
      </c>
      <c r="E69" s="39">
        <v>0</v>
      </c>
      <c r="F69" s="6">
        <f t="shared" si="3"/>
        <v>0</v>
      </c>
      <c r="G69" s="41"/>
      <c r="H69" s="7"/>
      <c r="I69" s="7"/>
      <c r="J69" s="7"/>
      <c r="K69" s="7"/>
      <c r="L69" s="7"/>
      <c r="M69" s="7"/>
      <c r="N69" s="7"/>
      <c r="O69" s="7"/>
      <c r="P69" s="7"/>
    </row>
    <row r="70" spans="1:16" s="5" customFormat="1" ht="23.25">
      <c r="A70" s="67">
        <f t="shared" si="2"/>
        <v>2.0699999999999985</v>
      </c>
      <c r="B70" s="45" t="s">
        <v>114</v>
      </c>
      <c r="C70" s="24">
        <v>48</v>
      </c>
      <c r="D70" s="26" t="s">
        <v>0</v>
      </c>
      <c r="E70" s="39">
        <v>0</v>
      </c>
      <c r="F70" s="6">
        <f t="shared" si="3"/>
        <v>0</v>
      </c>
      <c r="G70" s="41"/>
      <c r="H70" s="7"/>
      <c r="I70" s="7"/>
      <c r="J70" s="7"/>
      <c r="K70" s="7"/>
      <c r="L70" s="7"/>
      <c r="M70" s="7"/>
      <c r="N70" s="7"/>
      <c r="O70" s="7"/>
      <c r="P70" s="7"/>
    </row>
    <row r="71" spans="1:16" s="5" customFormat="1" ht="23.25">
      <c r="A71" s="67">
        <f t="shared" si="2"/>
        <v>2.0799999999999983</v>
      </c>
      <c r="B71" s="45" t="s">
        <v>115</v>
      </c>
      <c r="C71" s="24">
        <v>48</v>
      </c>
      <c r="D71" s="26" t="s">
        <v>0</v>
      </c>
      <c r="E71" s="39">
        <v>0</v>
      </c>
      <c r="F71" s="6">
        <f t="shared" si="3"/>
        <v>0</v>
      </c>
      <c r="G71" s="41"/>
      <c r="H71" s="7"/>
      <c r="I71" s="7"/>
      <c r="J71" s="7"/>
      <c r="K71" s="7"/>
      <c r="L71" s="7"/>
      <c r="M71" s="7"/>
      <c r="N71" s="7"/>
      <c r="O71" s="7"/>
      <c r="P71" s="7"/>
    </row>
    <row r="72" spans="1:16" s="5" customFormat="1" ht="23.25">
      <c r="A72" s="38">
        <f>A64+0.01</f>
        <v>2.0199999999999996</v>
      </c>
      <c r="B72" s="45" t="s">
        <v>36</v>
      </c>
      <c r="C72" s="24">
        <v>100</v>
      </c>
      <c r="D72" s="26" t="s">
        <v>35</v>
      </c>
      <c r="E72" s="39">
        <v>0</v>
      </c>
      <c r="F72" s="6">
        <f t="shared" si="3"/>
        <v>0</v>
      </c>
      <c r="G72" s="41"/>
      <c r="H72" s="7"/>
      <c r="I72" s="7"/>
      <c r="J72" s="7"/>
      <c r="K72" s="7"/>
      <c r="L72" s="7"/>
      <c r="M72" s="7"/>
      <c r="N72" s="7"/>
      <c r="O72" s="7"/>
      <c r="P72" s="7"/>
    </row>
    <row r="73" spans="1:16" s="5" customFormat="1" ht="23.25">
      <c r="A73" s="38">
        <f aca="true" t="shared" si="4" ref="A73:A91">A72+0.01</f>
        <v>2.0299999999999994</v>
      </c>
      <c r="B73" s="45" t="s">
        <v>82</v>
      </c>
      <c r="C73" s="24">
        <v>100</v>
      </c>
      <c r="D73" s="26" t="s">
        <v>35</v>
      </c>
      <c r="E73" s="39">
        <v>0</v>
      </c>
      <c r="F73" s="6">
        <f aca="true" t="shared" si="5" ref="F73:F89">C73*E73</f>
        <v>0</v>
      </c>
      <c r="G73" s="41"/>
      <c r="H73" s="7"/>
      <c r="I73" s="7"/>
      <c r="J73" s="7"/>
      <c r="K73" s="7"/>
      <c r="L73" s="7"/>
      <c r="M73" s="7"/>
      <c r="N73" s="7"/>
      <c r="O73" s="7"/>
      <c r="P73" s="7"/>
    </row>
    <row r="74" spans="1:16" s="5" customFormat="1" ht="23.25">
      <c r="A74" s="38">
        <f t="shared" si="4"/>
        <v>2.039999999999999</v>
      </c>
      <c r="B74" s="45" t="s">
        <v>20</v>
      </c>
      <c r="C74" s="24">
        <v>60</v>
      </c>
      <c r="D74" s="26" t="s">
        <v>18</v>
      </c>
      <c r="E74" s="39">
        <v>0</v>
      </c>
      <c r="F74" s="6">
        <f t="shared" si="5"/>
        <v>0</v>
      </c>
      <c r="G74" s="41"/>
      <c r="H74" s="7"/>
      <c r="I74" s="7"/>
      <c r="J74" s="7"/>
      <c r="K74" s="7"/>
      <c r="L74" s="7"/>
      <c r="M74" s="7"/>
      <c r="N74" s="7"/>
      <c r="O74" s="7"/>
      <c r="P74" s="7"/>
    </row>
    <row r="75" spans="1:16" s="5" customFormat="1" ht="23.25">
      <c r="A75" s="38">
        <f t="shared" si="4"/>
        <v>2.049999999999999</v>
      </c>
      <c r="B75" s="45" t="s">
        <v>21</v>
      </c>
      <c r="C75" s="24">
        <v>60</v>
      </c>
      <c r="D75" s="26" t="s">
        <v>18</v>
      </c>
      <c r="E75" s="39">
        <v>0</v>
      </c>
      <c r="F75" s="6">
        <f t="shared" si="5"/>
        <v>0</v>
      </c>
      <c r="G75" s="41"/>
      <c r="H75" s="7"/>
      <c r="I75" s="7"/>
      <c r="J75" s="7"/>
      <c r="K75" s="7"/>
      <c r="L75" s="7"/>
      <c r="M75" s="7"/>
      <c r="N75" s="7"/>
      <c r="O75" s="7"/>
      <c r="P75" s="7"/>
    </row>
    <row r="76" spans="1:16" s="5" customFormat="1" ht="23.25">
      <c r="A76" s="38">
        <f t="shared" si="4"/>
        <v>2.0599999999999987</v>
      </c>
      <c r="B76" s="45" t="s">
        <v>22</v>
      </c>
      <c r="C76" s="24">
        <v>60</v>
      </c>
      <c r="D76" s="26" t="s">
        <v>18</v>
      </c>
      <c r="E76" s="39">
        <v>0</v>
      </c>
      <c r="F76" s="6">
        <f t="shared" si="5"/>
        <v>0</v>
      </c>
      <c r="G76" s="41"/>
      <c r="H76" s="7"/>
      <c r="I76" s="7"/>
      <c r="J76" s="7"/>
      <c r="K76" s="7"/>
      <c r="L76" s="7"/>
      <c r="M76" s="7"/>
      <c r="N76" s="7"/>
      <c r="O76" s="7"/>
      <c r="P76" s="7"/>
    </row>
    <row r="77" spans="1:16" s="5" customFormat="1" ht="23.25">
      <c r="A77" s="38">
        <f t="shared" si="4"/>
        <v>2.0699999999999985</v>
      </c>
      <c r="B77" s="45" t="s">
        <v>23</v>
      </c>
      <c r="C77" s="24">
        <v>60</v>
      </c>
      <c r="D77" s="26" t="s">
        <v>18</v>
      </c>
      <c r="E77" s="39">
        <v>0</v>
      </c>
      <c r="F77" s="6">
        <f t="shared" si="5"/>
        <v>0</v>
      </c>
      <c r="G77" s="41"/>
      <c r="H77" s="7"/>
      <c r="I77" s="7"/>
      <c r="J77" s="7"/>
      <c r="K77" s="7"/>
      <c r="L77" s="7"/>
      <c r="M77" s="7"/>
      <c r="N77" s="7"/>
      <c r="O77" s="7"/>
      <c r="P77" s="7"/>
    </row>
    <row r="78" spans="1:16" s="5" customFormat="1" ht="23.25">
      <c r="A78" s="38">
        <f t="shared" si="4"/>
        <v>2.0799999999999983</v>
      </c>
      <c r="B78" s="45" t="s">
        <v>34</v>
      </c>
      <c r="C78" s="24">
        <v>50</v>
      </c>
      <c r="D78" s="26" t="s">
        <v>18</v>
      </c>
      <c r="E78" s="39">
        <v>0</v>
      </c>
      <c r="F78" s="6">
        <f t="shared" si="5"/>
        <v>0</v>
      </c>
      <c r="G78" s="41"/>
      <c r="H78" s="7"/>
      <c r="I78" s="7"/>
      <c r="J78" s="7"/>
      <c r="K78" s="7"/>
      <c r="L78" s="7"/>
      <c r="M78" s="7"/>
      <c r="N78" s="7"/>
      <c r="O78" s="7"/>
      <c r="P78" s="7"/>
    </row>
    <row r="79" spans="1:16" s="5" customFormat="1" ht="23.25">
      <c r="A79" s="38">
        <f t="shared" si="4"/>
        <v>2.089999999999998</v>
      </c>
      <c r="B79" s="45" t="s">
        <v>24</v>
      </c>
      <c r="C79" s="24">
        <v>4</v>
      </c>
      <c r="D79" s="26" t="s">
        <v>18</v>
      </c>
      <c r="E79" s="39">
        <v>0</v>
      </c>
      <c r="F79" s="6">
        <f t="shared" si="5"/>
        <v>0</v>
      </c>
      <c r="G79" s="41"/>
      <c r="H79" s="7"/>
      <c r="I79" s="7"/>
      <c r="J79" s="7"/>
      <c r="K79" s="7"/>
      <c r="L79" s="7"/>
      <c r="M79" s="7"/>
      <c r="N79" s="7"/>
      <c r="O79" s="7"/>
      <c r="P79" s="7"/>
    </row>
    <row r="80" spans="1:16" s="5" customFormat="1" ht="23.25">
      <c r="A80" s="38">
        <f t="shared" si="4"/>
        <v>2.099999999999998</v>
      </c>
      <c r="B80" s="45" t="s">
        <v>25</v>
      </c>
      <c r="C80" s="24">
        <f>1800</f>
        <v>1800</v>
      </c>
      <c r="D80" s="26" t="s">
        <v>11</v>
      </c>
      <c r="E80" s="39">
        <v>0</v>
      </c>
      <c r="F80" s="6">
        <f t="shared" si="5"/>
        <v>0</v>
      </c>
      <c r="G80" s="41"/>
      <c r="H80" s="7"/>
      <c r="I80" s="7"/>
      <c r="J80" s="7"/>
      <c r="K80" s="7"/>
      <c r="L80" s="7"/>
      <c r="M80" s="7"/>
      <c r="N80" s="7"/>
      <c r="O80" s="7"/>
      <c r="P80" s="7"/>
    </row>
    <row r="81" spans="1:16" s="5" customFormat="1" ht="23.25">
      <c r="A81" s="38">
        <f t="shared" si="4"/>
        <v>2.1099999999999977</v>
      </c>
      <c r="B81" s="45" t="s">
        <v>26</v>
      </c>
      <c r="C81" s="24">
        <f>1600/20</f>
        <v>80</v>
      </c>
      <c r="D81" s="26" t="s">
        <v>35</v>
      </c>
      <c r="E81" s="39">
        <v>0</v>
      </c>
      <c r="F81" s="6">
        <f t="shared" si="5"/>
        <v>0</v>
      </c>
      <c r="G81" s="41"/>
      <c r="H81" s="7"/>
      <c r="I81" s="7"/>
      <c r="J81" s="7"/>
      <c r="K81" s="7"/>
      <c r="L81" s="7"/>
      <c r="M81" s="7"/>
      <c r="N81" s="7"/>
      <c r="O81" s="7"/>
      <c r="P81" s="7"/>
    </row>
    <row r="82" spans="1:16" s="5" customFormat="1" ht="23.25">
      <c r="A82" s="38">
        <f t="shared" si="4"/>
        <v>2.1199999999999974</v>
      </c>
      <c r="B82" s="45" t="s">
        <v>27</v>
      </c>
      <c r="C82" s="24">
        <v>40</v>
      </c>
      <c r="D82" s="26" t="s">
        <v>18</v>
      </c>
      <c r="E82" s="39">
        <v>0</v>
      </c>
      <c r="F82" s="6">
        <f t="shared" si="5"/>
        <v>0</v>
      </c>
      <c r="G82" s="41"/>
      <c r="H82" s="7"/>
      <c r="I82" s="7"/>
      <c r="J82" s="7"/>
      <c r="K82" s="7"/>
      <c r="L82" s="7"/>
      <c r="M82" s="7"/>
      <c r="N82" s="7"/>
      <c r="O82" s="7"/>
      <c r="P82" s="7"/>
    </row>
    <row r="83" spans="1:16" s="5" customFormat="1" ht="23.25">
      <c r="A83" s="38">
        <f t="shared" si="4"/>
        <v>2.1299999999999972</v>
      </c>
      <c r="B83" s="45" t="s">
        <v>28</v>
      </c>
      <c r="C83" s="24">
        <f>24*4*2</f>
        <v>192</v>
      </c>
      <c r="D83" s="26" t="s">
        <v>18</v>
      </c>
      <c r="E83" s="39">
        <v>0</v>
      </c>
      <c r="F83" s="6">
        <f t="shared" si="5"/>
        <v>0</v>
      </c>
      <c r="G83" s="41"/>
      <c r="H83" s="7"/>
      <c r="I83" s="7"/>
      <c r="J83" s="7"/>
      <c r="K83" s="7"/>
      <c r="L83" s="7"/>
      <c r="M83" s="7"/>
      <c r="N83" s="7"/>
      <c r="O83" s="7"/>
      <c r="P83" s="7"/>
    </row>
    <row r="84" spans="1:16" s="5" customFormat="1" ht="23.25">
      <c r="A84" s="38">
        <f t="shared" si="4"/>
        <v>2.139999999999997</v>
      </c>
      <c r="B84" s="45" t="s">
        <v>29</v>
      </c>
      <c r="C84" s="24">
        <f>C83/4</f>
        <v>48</v>
      </c>
      <c r="D84" s="26" t="s">
        <v>18</v>
      </c>
      <c r="E84" s="39">
        <v>0</v>
      </c>
      <c r="F84" s="6">
        <f t="shared" si="5"/>
        <v>0</v>
      </c>
      <c r="G84" s="41"/>
      <c r="H84" s="7"/>
      <c r="I84" s="7"/>
      <c r="J84" s="7"/>
      <c r="K84" s="7"/>
      <c r="L84" s="7"/>
      <c r="M84" s="7"/>
      <c r="N84" s="7"/>
      <c r="O84" s="7"/>
      <c r="P84" s="7"/>
    </row>
    <row r="85" spans="1:16" s="5" customFormat="1" ht="23.25">
      <c r="A85" s="38">
        <f t="shared" si="4"/>
        <v>2.149999999999997</v>
      </c>
      <c r="B85" s="45" t="s">
        <v>30</v>
      </c>
      <c r="C85" s="24">
        <v>120</v>
      </c>
      <c r="D85" s="26" t="s">
        <v>18</v>
      </c>
      <c r="E85" s="39">
        <v>0</v>
      </c>
      <c r="F85" s="6">
        <f t="shared" si="5"/>
        <v>0</v>
      </c>
      <c r="G85" s="41"/>
      <c r="H85" s="7"/>
      <c r="I85" s="7"/>
      <c r="J85" s="7"/>
      <c r="K85" s="7"/>
      <c r="L85" s="7"/>
      <c r="M85" s="7"/>
      <c r="N85" s="7"/>
      <c r="O85" s="7"/>
      <c r="P85" s="7"/>
    </row>
    <row r="86" spans="1:16" s="5" customFormat="1" ht="23.25">
      <c r="A86" s="38">
        <f t="shared" si="4"/>
        <v>2.1599999999999966</v>
      </c>
      <c r="B86" s="45" t="s">
        <v>31</v>
      </c>
      <c r="C86" s="24">
        <v>120</v>
      </c>
      <c r="D86" s="26" t="s">
        <v>18</v>
      </c>
      <c r="E86" s="39">
        <v>0</v>
      </c>
      <c r="F86" s="6">
        <f t="shared" si="5"/>
        <v>0</v>
      </c>
      <c r="G86" s="41"/>
      <c r="H86" s="7"/>
      <c r="I86" s="7"/>
      <c r="J86" s="7"/>
      <c r="K86" s="7"/>
      <c r="L86" s="7"/>
      <c r="M86" s="7"/>
      <c r="N86" s="7"/>
      <c r="O86" s="7"/>
      <c r="P86" s="7"/>
    </row>
    <row r="87" spans="1:16" s="5" customFormat="1" ht="23.25">
      <c r="A87" s="38">
        <f t="shared" si="4"/>
        <v>2.1699999999999964</v>
      </c>
      <c r="B87" s="45" t="s">
        <v>32</v>
      </c>
      <c r="C87" s="24">
        <f>1800/6</f>
        <v>300</v>
      </c>
      <c r="D87" s="26" t="s">
        <v>18</v>
      </c>
      <c r="E87" s="39">
        <v>0</v>
      </c>
      <c r="F87" s="6">
        <f t="shared" si="5"/>
        <v>0</v>
      </c>
      <c r="G87" s="51"/>
      <c r="H87" s="7"/>
      <c r="I87" s="7"/>
      <c r="J87" s="7"/>
      <c r="K87" s="7"/>
      <c r="L87" s="7"/>
      <c r="M87" s="7"/>
      <c r="N87" s="7"/>
      <c r="O87" s="7"/>
      <c r="P87" s="7"/>
    </row>
    <row r="88" spans="1:16" s="5" customFormat="1" ht="23.25">
      <c r="A88" s="38">
        <f t="shared" si="4"/>
        <v>2.179999999999996</v>
      </c>
      <c r="B88" s="45" t="s">
        <v>33</v>
      </c>
      <c r="C88" s="24">
        <v>300</v>
      </c>
      <c r="D88" s="26" t="s">
        <v>18</v>
      </c>
      <c r="E88" s="39">
        <v>0</v>
      </c>
      <c r="F88" s="6">
        <f t="shared" si="5"/>
        <v>0</v>
      </c>
      <c r="G88" s="51"/>
      <c r="H88" s="7"/>
      <c r="I88" s="7"/>
      <c r="J88" s="7"/>
      <c r="K88" s="7"/>
      <c r="L88" s="7"/>
      <c r="M88" s="7"/>
      <c r="N88" s="7"/>
      <c r="O88" s="7"/>
      <c r="P88" s="7"/>
    </row>
    <row r="89" spans="1:16" s="5" customFormat="1" ht="23.25">
      <c r="A89" s="38">
        <f t="shared" si="4"/>
        <v>2.189999999999996</v>
      </c>
      <c r="B89" s="45" t="s">
        <v>69</v>
      </c>
      <c r="C89" s="24">
        <v>120</v>
      </c>
      <c r="D89" s="26" t="s">
        <v>74</v>
      </c>
      <c r="E89" s="39">
        <v>0</v>
      </c>
      <c r="F89" s="6">
        <f t="shared" si="5"/>
        <v>0</v>
      </c>
      <c r="G89" s="51"/>
      <c r="H89" s="7"/>
      <c r="I89" s="7"/>
      <c r="J89" s="7"/>
      <c r="K89" s="7"/>
      <c r="L89" s="7"/>
      <c r="M89" s="7"/>
      <c r="N89" s="7"/>
      <c r="O89" s="7"/>
      <c r="P89" s="7"/>
    </row>
    <row r="90" spans="1:16" s="5" customFormat="1" ht="37.5">
      <c r="A90" s="38">
        <f t="shared" si="4"/>
        <v>2.1999999999999957</v>
      </c>
      <c r="B90" s="45" t="s">
        <v>76</v>
      </c>
      <c r="C90" s="24">
        <v>24</v>
      </c>
      <c r="D90" s="26" t="s">
        <v>0</v>
      </c>
      <c r="E90" s="39">
        <v>0</v>
      </c>
      <c r="F90" s="6">
        <f>E90*C90</f>
        <v>0</v>
      </c>
      <c r="G90" s="51"/>
      <c r="H90" s="7"/>
      <c r="I90" s="7"/>
      <c r="J90" s="7"/>
      <c r="K90" s="7"/>
      <c r="L90" s="7"/>
      <c r="M90" s="7"/>
      <c r="N90" s="7"/>
      <c r="O90" s="7"/>
      <c r="P90" s="7"/>
    </row>
    <row r="91" spans="1:16" s="5" customFormat="1" ht="37.5">
      <c r="A91" s="38">
        <f t="shared" si="4"/>
        <v>2.2099999999999955</v>
      </c>
      <c r="B91" s="45" t="s">
        <v>83</v>
      </c>
      <c r="C91" s="24">
        <v>6</v>
      </c>
      <c r="D91" s="26" t="s">
        <v>0</v>
      </c>
      <c r="E91" s="39">
        <v>0</v>
      </c>
      <c r="F91" s="6">
        <f>E91*C91</f>
        <v>0</v>
      </c>
      <c r="G91" s="51"/>
      <c r="H91" s="7"/>
      <c r="I91" s="7"/>
      <c r="J91" s="7"/>
      <c r="K91" s="7"/>
      <c r="L91" s="7"/>
      <c r="M91" s="7"/>
      <c r="N91" s="7"/>
      <c r="O91" s="7"/>
      <c r="P91" s="7"/>
    </row>
    <row r="92" spans="1:16" s="5" customFormat="1" ht="23.25">
      <c r="A92" s="38"/>
      <c r="B92" s="34" t="s">
        <v>37</v>
      </c>
      <c r="C92" s="30"/>
      <c r="D92" s="31"/>
      <c r="E92" s="32"/>
      <c r="F92" s="9"/>
      <c r="G92" s="37">
        <f>SUM(F64:F91)</f>
        <v>0</v>
      </c>
      <c r="H92" s="7"/>
      <c r="I92" s="7"/>
      <c r="J92" s="7"/>
      <c r="K92" s="7"/>
      <c r="L92" s="7"/>
      <c r="M92" s="7"/>
      <c r="N92" s="7"/>
      <c r="O92" s="7"/>
      <c r="P92" s="7"/>
    </row>
    <row r="93" spans="1:16" s="5" customFormat="1" ht="23.25">
      <c r="A93" s="38"/>
      <c r="B93" s="33"/>
      <c r="C93" s="24"/>
      <c r="D93" s="22"/>
      <c r="E93" s="39"/>
      <c r="F93" s="40"/>
      <c r="G93" s="41"/>
      <c r="H93" s="7"/>
      <c r="I93" s="7"/>
      <c r="J93" s="7"/>
      <c r="K93" s="7"/>
      <c r="L93" s="7"/>
      <c r="M93" s="7"/>
      <c r="N93" s="7"/>
      <c r="O93" s="7"/>
      <c r="P93" s="7"/>
    </row>
    <row r="94" spans="1:16" s="5" customFormat="1" ht="23.25">
      <c r="A94" s="38"/>
      <c r="B94" s="34" t="s">
        <v>13</v>
      </c>
      <c r="C94" s="30"/>
      <c r="D94" s="31"/>
      <c r="E94" s="32"/>
      <c r="F94" s="9"/>
      <c r="G94" s="37">
        <f>SUM(G9:G92)</f>
        <v>0</v>
      </c>
      <c r="H94" s="7"/>
      <c r="I94" s="7"/>
      <c r="J94" s="7"/>
      <c r="K94" s="7"/>
      <c r="L94" s="7"/>
      <c r="M94" s="7"/>
      <c r="N94" s="7"/>
      <c r="O94" s="7"/>
      <c r="P94" s="7"/>
    </row>
    <row r="95" spans="1:16" s="5" customFormat="1" ht="19.5">
      <c r="A95" s="38"/>
      <c r="B95" s="42"/>
      <c r="C95" s="24"/>
      <c r="D95" s="26"/>
      <c r="E95" s="39"/>
      <c r="F95" s="40"/>
      <c r="G95" s="68"/>
      <c r="H95" s="7"/>
      <c r="I95" s="7"/>
      <c r="J95" s="7"/>
      <c r="K95" s="7"/>
      <c r="L95" s="7"/>
      <c r="M95" s="7"/>
      <c r="N95" s="7"/>
      <c r="O95" s="7"/>
      <c r="P95" s="7"/>
    </row>
    <row r="96" spans="1:16" s="5" customFormat="1" ht="19.5">
      <c r="A96" s="27" t="s">
        <v>4</v>
      </c>
      <c r="B96" s="28" t="s">
        <v>94</v>
      </c>
      <c r="C96" s="24"/>
      <c r="D96" s="69"/>
      <c r="E96" s="29"/>
      <c r="F96" s="8"/>
      <c r="G96" s="70"/>
      <c r="H96" s="7"/>
      <c r="I96" s="7"/>
      <c r="J96" s="7"/>
      <c r="K96" s="7"/>
      <c r="L96" s="7"/>
      <c r="M96" s="7"/>
      <c r="N96" s="7"/>
      <c r="O96" s="7"/>
      <c r="P96" s="7"/>
    </row>
    <row r="97" spans="1:16" s="5" customFormat="1" ht="19.5">
      <c r="A97" s="71" t="s">
        <v>5</v>
      </c>
      <c r="B97" s="23" t="s">
        <v>95</v>
      </c>
      <c r="C97" s="23"/>
      <c r="D97" s="23"/>
      <c r="E97" s="72">
        <v>0.1</v>
      </c>
      <c r="F97" s="8">
        <f>G94*E97</f>
        <v>0</v>
      </c>
      <c r="G97" s="70"/>
      <c r="H97" s="7"/>
      <c r="I97" s="7"/>
      <c r="J97" s="7"/>
      <c r="K97" s="7"/>
      <c r="L97" s="7"/>
      <c r="M97" s="7"/>
      <c r="N97" s="7"/>
      <c r="O97" s="7"/>
      <c r="P97" s="7"/>
    </row>
    <row r="98" spans="1:16" s="5" customFormat="1" ht="19.5">
      <c r="A98" s="71" t="s">
        <v>6</v>
      </c>
      <c r="B98" s="23" t="s">
        <v>96</v>
      </c>
      <c r="C98" s="23"/>
      <c r="D98" s="23"/>
      <c r="E98" s="72">
        <v>0.03</v>
      </c>
      <c r="F98" s="8">
        <f>G94*E98</f>
        <v>0</v>
      </c>
      <c r="G98" s="70"/>
      <c r="H98" s="7"/>
      <c r="I98" s="7"/>
      <c r="J98" s="7"/>
      <c r="K98" s="7"/>
      <c r="L98" s="7"/>
      <c r="M98" s="7"/>
      <c r="N98" s="7"/>
      <c r="O98" s="7"/>
      <c r="P98" s="7"/>
    </row>
    <row r="99" spans="1:16" s="5" customFormat="1" ht="19.5">
      <c r="A99" s="71" t="s">
        <v>97</v>
      </c>
      <c r="B99" s="23" t="s">
        <v>98</v>
      </c>
      <c r="C99" s="23"/>
      <c r="D99" s="23"/>
      <c r="E99" s="72">
        <v>0.0435</v>
      </c>
      <c r="F99" s="8">
        <f>G94*E99</f>
        <v>0</v>
      </c>
      <c r="G99" s="70"/>
      <c r="H99" s="7"/>
      <c r="I99" s="7"/>
      <c r="J99" s="7"/>
      <c r="K99" s="7"/>
      <c r="L99" s="7"/>
      <c r="M99" s="7"/>
      <c r="N99" s="7"/>
      <c r="O99" s="7"/>
      <c r="P99" s="7"/>
    </row>
    <row r="100" spans="1:16" s="5" customFormat="1" ht="19.5">
      <c r="A100" s="71" t="s">
        <v>99</v>
      </c>
      <c r="B100" s="23" t="s">
        <v>100</v>
      </c>
      <c r="C100" s="23"/>
      <c r="D100" s="23"/>
      <c r="E100" s="72">
        <v>0.01</v>
      </c>
      <c r="F100" s="8">
        <f>G94*E100</f>
        <v>0</v>
      </c>
      <c r="G100" s="70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5" customFormat="1" ht="19.5">
      <c r="A101" s="71" t="s">
        <v>101</v>
      </c>
      <c r="B101" s="23" t="s">
        <v>102</v>
      </c>
      <c r="C101" s="23"/>
      <c r="D101" s="23"/>
      <c r="E101" s="72">
        <v>0.001</v>
      </c>
      <c r="F101" s="8">
        <f>G94*E101</f>
        <v>0</v>
      </c>
      <c r="G101" s="70"/>
      <c r="H101" s="7"/>
      <c r="I101" s="7"/>
      <c r="J101" s="7"/>
      <c r="K101" s="7"/>
      <c r="L101" s="7"/>
      <c r="M101" s="7"/>
      <c r="N101" s="7"/>
      <c r="O101" s="7"/>
      <c r="P101" s="7"/>
    </row>
    <row r="102" spans="1:16" s="5" customFormat="1" ht="19.5">
      <c r="A102" s="71" t="s">
        <v>103</v>
      </c>
      <c r="B102" s="23" t="s">
        <v>2</v>
      </c>
      <c r="C102" s="23"/>
      <c r="D102" s="23"/>
      <c r="E102" s="72">
        <v>0.02</v>
      </c>
      <c r="F102" s="8">
        <f>G94*E102</f>
        <v>0</v>
      </c>
      <c r="G102" s="70"/>
      <c r="H102" s="7"/>
      <c r="I102" s="7"/>
      <c r="J102" s="7"/>
      <c r="K102" s="7"/>
      <c r="L102" s="7"/>
      <c r="M102" s="7"/>
      <c r="N102" s="7"/>
      <c r="O102" s="7"/>
      <c r="P102" s="7"/>
    </row>
    <row r="103" spans="1:16" s="5" customFormat="1" ht="19.5">
      <c r="A103" s="71" t="s">
        <v>104</v>
      </c>
      <c r="B103" s="23" t="s">
        <v>3</v>
      </c>
      <c r="C103" s="23"/>
      <c r="D103" s="23"/>
      <c r="E103" s="72">
        <v>0.05</v>
      </c>
      <c r="F103" s="8">
        <f>G94*E103</f>
        <v>0</v>
      </c>
      <c r="G103" s="70"/>
      <c r="H103" s="7"/>
      <c r="I103" s="7"/>
      <c r="J103" s="7"/>
      <c r="K103" s="7"/>
      <c r="L103" s="7"/>
      <c r="M103" s="7"/>
      <c r="N103" s="7"/>
      <c r="O103" s="7"/>
      <c r="P103" s="7"/>
    </row>
    <row r="104" spans="1:16" s="5" customFormat="1" ht="19.5">
      <c r="A104" s="71" t="s">
        <v>105</v>
      </c>
      <c r="B104" s="23" t="s">
        <v>106</v>
      </c>
      <c r="C104" s="23"/>
      <c r="D104" s="23"/>
      <c r="E104" s="72">
        <v>0.18</v>
      </c>
      <c r="F104" s="8">
        <f>F97*0.18</f>
        <v>0</v>
      </c>
      <c r="G104" s="70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5" customFormat="1" ht="18" customHeight="1">
      <c r="A105" s="73"/>
      <c r="B105" s="74" t="s">
        <v>107</v>
      </c>
      <c r="C105" s="24"/>
      <c r="D105" s="69"/>
      <c r="E105" s="29"/>
      <c r="F105" s="8"/>
      <c r="G105" s="70">
        <f>SUM(F97:F104)</f>
        <v>0</v>
      </c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5" customFormat="1" ht="21.75" customHeight="1">
      <c r="A106" s="25"/>
      <c r="B106" s="28"/>
      <c r="C106" s="26"/>
      <c r="D106" s="69"/>
      <c r="E106" s="29"/>
      <c r="F106" s="8"/>
      <c r="G106" s="70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5" customFormat="1" ht="21.75" customHeight="1" thickBot="1">
      <c r="A107" s="102"/>
      <c r="B107" s="103" t="s">
        <v>1</v>
      </c>
      <c r="C107" s="104"/>
      <c r="D107" s="105"/>
      <c r="E107" s="106"/>
      <c r="F107" s="107"/>
      <c r="G107" s="108">
        <f>G105+G94</f>
        <v>0</v>
      </c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5" customFormat="1" ht="63.75" customHeight="1">
      <c r="A108" s="13"/>
      <c r="B108" s="14"/>
      <c r="C108" s="10"/>
      <c r="D108" s="15"/>
      <c r="E108" s="17"/>
      <c r="F108" s="17"/>
      <c r="G108" s="16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.75">
      <c r="A109" s="13"/>
      <c r="B109" s="14"/>
      <c r="C109" s="10"/>
      <c r="D109" s="15"/>
      <c r="E109" s="17"/>
      <c r="F109" s="17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6" ht="15.75">
      <c r="A110" s="13"/>
      <c r="B110" s="14"/>
      <c r="C110" s="10"/>
      <c r="D110" s="15"/>
      <c r="E110" s="17"/>
      <c r="F110" s="17"/>
    </row>
    <row r="111" spans="1:6" ht="15.75">
      <c r="A111" s="13"/>
      <c r="B111" s="3"/>
      <c r="C111" s="35"/>
      <c r="D111" s="3"/>
      <c r="E111" s="4"/>
      <c r="F111" s="4"/>
    </row>
    <row r="112" spans="1:8" ht="15.75">
      <c r="A112" s="13"/>
      <c r="B112" s="52"/>
      <c r="C112" s="52"/>
      <c r="D112" s="112"/>
      <c r="E112" s="112"/>
      <c r="F112" s="112"/>
      <c r="G112" s="112"/>
      <c r="H112" s="12"/>
    </row>
    <row r="113" spans="1:8" ht="15.75">
      <c r="A113" s="13"/>
      <c r="B113" s="52"/>
      <c r="C113" s="52"/>
      <c r="D113" s="112"/>
      <c r="E113" s="112"/>
      <c r="F113" s="112"/>
      <c r="G113" s="112"/>
      <c r="H113" s="12"/>
    </row>
    <row r="114" spans="1:8" ht="15.75">
      <c r="A114" s="13"/>
      <c r="B114" s="52"/>
      <c r="C114" s="35"/>
      <c r="D114" s="3"/>
      <c r="E114" s="4"/>
      <c r="F114" s="4"/>
      <c r="H114" s="12"/>
    </row>
    <row r="115" spans="1:16" ht="15.75">
      <c r="A115" s="13"/>
      <c r="B115" s="18"/>
      <c r="C115" s="35"/>
      <c r="D115" s="3"/>
      <c r="E115" s="4"/>
      <c r="F115" s="4"/>
      <c r="H115" s="12"/>
      <c r="I115" s="2"/>
      <c r="J115" s="2"/>
      <c r="K115" s="2"/>
      <c r="L115" s="2"/>
      <c r="M115" s="2"/>
      <c r="N115" s="2"/>
      <c r="O115" s="2"/>
      <c r="P115" s="2"/>
    </row>
    <row r="116" spans="1:16" ht="15.75">
      <c r="A116" s="13"/>
      <c r="B116" s="3"/>
      <c r="C116" s="35"/>
      <c r="D116" s="3"/>
      <c r="E116" s="4"/>
      <c r="F116" s="4"/>
      <c r="H116" s="12"/>
      <c r="I116" s="2"/>
      <c r="J116" s="2"/>
      <c r="K116" s="2"/>
      <c r="L116" s="2"/>
      <c r="M116" s="2"/>
      <c r="N116" s="2"/>
      <c r="O116" s="2"/>
      <c r="P116" s="2"/>
    </row>
    <row r="117" spans="1:16" ht="15.75">
      <c r="A117" s="13"/>
      <c r="B117" s="3"/>
      <c r="C117" s="35"/>
      <c r="D117" s="3"/>
      <c r="E117" s="4"/>
      <c r="F117" s="4"/>
      <c r="H117" s="12"/>
      <c r="I117" s="2"/>
      <c r="J117" s="2"/>
      <c r="K117" s="2"/>
      <c r="L117" s="2"/>
      <c r="M117" s="2"/>
      <c r="N117" s="2"/>
      <c r="O117" s="2"/>
      <c r="P117" s="2"/>
    </row>
    <row r="118" spans="1:16" ht="15.75">
      <c r="A118" s="13"/>
      <c r="B118" s="18"/>
      <c r="C118" s="35"/>
      <c r="D118" s="3"/>
      <c r="E118" s="4"/>
      <c r="F118" s="4"/>
      <c r="H118" s="12"/>
      <c r="I118" s="2"/>
      <c r="J118" s="2"/>
      <c r="K118" s="2"/>
      <c r="L118" s="2"/>
      <c r="M118" s="2"/>
      <c r="N118" s="2"/>
      <c r="O118" s="2"/>
      <c r="P118" s="2"/>
    </row>
    <row r="119" spans="1:16" ht="15.75">
      <c r="A119" s="13"/>
      <c r="B119" s="18"/>
      <c r="C119" s="35"/>
      <c r="D119" s="3"/>
      <c r="E119" s="4"/>
      <c r="F119" s="4"/>
      <c r="H119" s="12"/>
      <c r="I119" s="2"/>
      <c r="J119" s="2"/>
      <c r="K119" s="2"/>
      <c r="L119" s="2"/>
      <c r="M119" s="2"/>
      <c r="N119" s="2"/>
      <c r="O119" s="2"/>
      <c r="P119" s="2"/>
    </row>
    <row r="120" spans="1:16" ht="15.75">
      <c r="A120" s="13"/>
      <c r="B120" s="3"/>
      <c r="C120" s="35"/>
      <c r="D120" s="3"/>
      <c r="E120" s="4"/>
      <c r="F120" s="4"/>
      <c r="H120" s="12"/>
      <c r="I120" s="2"/>
      <c r="J120" s="2"/>
      <c r="K120" s="2"/>
      <c r="L120" s="2"/>
      <c r="M120" s="2"/>
      <c r="N120" s="2"/>
      <c r="O120" s="2"/>
      <c r="P120" s="2"/>
    </row>
    <row r="121" spans="1:16" ht="15.75">
      <c r="A121" s="13"/>
      <c r="B121" s="3"/>
      <c r="C121" s="35"/>
      <c r="D121" s="3"/>
      <c r="E121" s="4"/>
      <c r="F121" s="4"/>
      <c r="H121" s="12"/>
      <c r="I121" s="2"/>
      <c r="J121" s="2"/>
      <c r="K121" s="2"/>
      <c r="L121" s="2"/>
      <c r="M121" s="2"/>
      <c r="N121" s="2"/>
      <c r="O121" s="2"/>
      <c r="P121" s="2"/>
    </row>
    <row r="122" spans="1:16" ht="15.75">
      <c r="A122" s="13"/>
      <c r="B122" s="3"/>
      <c r="C122" s="35"/>
      <c r="D122" s="3"/>
      <c r="E122" s="4"/>
      <c r="F122" s="4"/>
      <c r="H122" s="12"/>
      <c r="I122" s="2"/>
      <c r="J122" s="2"/>
      <c r="K122" s="2"/>
      <c r="L122" s="2"/>
      <c r="M122" s="2"/>
      <c r="N122" s="2"/>
      <c r="O122" s="2"/>
      <c r="P122" s="2"/>
    </row>
    <row r="123" ht="15.75">
      <c r="A123" s="13"/>
    </row>
    <row r="124" ht="15.75">
      <c r="A124" s="13"/>
    </row>
    <row r="125" ht="15.75">
      <c r="A125" s="13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</sheetData>
  <sheetProtection selectLockedCells="1" selectUnlockedCells="1"/>
  <mergeCells count="6">
    <mergeCell ref="D112:G112"/>
    <mergeCell ref="D113:G113"/>
    <mergeCell ref="F3:G3"/>
    <mergeCell ref="B3:C3"/>
    <mergeCell ref="B4:C4"/>
    <mergeCell ref="B5:C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4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 Ernesto Jimenez Paniagua</cp:lastModifiedBy>
  <cp:lastPrinted>2023-10-25T15:48:09Z</cp:lastPrinted>
  <dcterms:created xsi:type="dcterms:W3CDTF">2007-10-16T17:40:38Z</dcterms:created>
  <dcterms:modified xsi:type="dcterms:W3CDTF">2023-10-25T15:50:11Z</dcterms:modified>
  <cp:category/>
  <cp:version/>
  <cp:contentType/>
  <cp:contentStatus/>
</cp:coreProperties>
</file>